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yöngyi\Documents\CSABDI\TESTÜLETI ANYAGOK (CSKÖ)\2021.12. (CSKÖ)\"/>
    </mc:Choice>
  </mc:AlternateContent>
  <bookViews>
    <workbookView xWindow="0" yWindow="0" windowWidth="9336" windowHeight="1164" tabRatio="607"/>
  </bookViews>
  <sheets>
    <sheet name="kiemelt ei" sheetId="1" r:id="rId1"/>
    <sheet name="kiadások önkorm" sheetId="2" r:id="rId2"/>
    <sheet name="kiadások óvoda" sheetId="15" r:id="rId3"/>
    <sheet name="kiadások összetolt" sheetId="17" r:id="rId4"/>
    <sheet name="bevételek önkormányzat" sheetId="10" r:id="rId5"/>
    <sheet name="bevételek óvoda" sheetId="34" r:id="rId6"/>
    <sheet name="bevételek összetolt" sheetId="33" r:id="rId7"/>
    <sheet name="létszám" sheetId="8" r:id="rId8"/>
    <sheet name="beruházások felújítások" sheetId="11" r:id="rId9"/>
    <sheet name="többéves" sheetId="21" r:id="rId10"/>
    <sheet name="stabilitási 1a" sheetId="13" r:id="rId11"/>
    <sheet name="stabilitási 1b " sheetId="41" r:id="rId12"/>
    <sheet name="stabilitási 2" sheetId="14" r:id="rId13"/>
    <sheet name="szociális kiadások" sheetId="29" r:id="rId14"/>
    <sheet name="átadott" sheetId="30" r:id="rId15"/>
    <sheet name="átvett" sheetId="31" r:id="rId16"/>
    <sheet name="helyi adók" sheetId="32" r:id="rId17"/>
    <sheet name="Körny.véd.Alap" sheetId="39" r:id="rId18"/>
    <sheet name="Finanszírozások" sheetId="40" r:id="rId19"/>
  </sheets>
  <definedNames>
    <definedName name="foot_4_place" localSheetId="12">'stabilitási 2'!$A$21</definedName>
    <definedName name="foot_5_place" localSheetId="12">'stabilitási 2'!#REF!</definedName>
    <definedName name="foot_53_place" localSheetId="12">'stabilitási 2'!#REF!</definedName>
    <definedName name="_xlnm.Print_Area" localSheetId="14">átadott!$A$3:$D$120</definedName>
    <definedName name="_xlnm.Print_Area" localSheetId="15">átvett!$A$1:$D$120</definedName>
    <definedName name="_xlnm.Print_Area" localSheetId="8">'beruházások felújítások'!$A$1:$H$68</definedName>
    <definedName name="_xlnm.Print_Area" localSheetId="5">'bevételek óvoda'!$A$1:$J$98</definedName>
    <definedName name="_xlnm.Print_Area" localSheetId="4">'bevételek önkormányzat'!$A$1:$J$98</definedName>
    <definedName name="_xlnm.Print_Area" localSheetId="6">'bevételek összetolt'!$A$1:$J$98</definedName>
    <definedName name="_xlnm.Print_Area" localSheetId="1">'kiadások önkorm'!$A$1:$J$124</definedName>
    <definedName name="_xlnm.Print_Area" localSheetId="3">'kiadások összetolt'!$A$1:$J$124</definedName>
    <definedName name="_xlnm.Print_Area" localSheetId="0">'kiemelt ei'!$A$3:$G$29</definedName>
    <definedName name="_xlnm.Print_Area" localSheetId="7">létszám!$A$1:$G$34</definedName>
    <definedName name="_xlnm.Print_Area" localSheetId="10">'stabilitási 1a'!$A$3:$L$66</definedName>
    <definedName name="_xlnm.Print_Area" localSheetId="11">'stabilitási 1b '!$A$3:$L$49</definedName>
    <definedName name="_xlnm.Print_Area" localSheetId="12">'stabilitási 2'!$A$3:$F$41</definedName>
    <definedName name="_xlnm.Print_Area" localSheetId="13">'szociális kiadások'!$A$3:$D$44</definedName>
    <definedName name="_xlnm.Print_Area" localSheetId="9">többéves!$A$3:$I$24</definedName>
    <definedName name="_pr10" localSheetId="12">'stabilitási 2'!#REF!</definedName>
    <definedName name="_pr11" localSheetId="12">'stabilitási 2'!#REF!</definedName>
    <definedName name="_pr12" localSheetId="12">'stabilitási 2'!#REF!</definedName>
    <definedName name="_pr21" localSheetId="10">'stabilitási 1a'!$A$69</definedName>
    <definedName name="_pr21" localSheetId="11">'stabilitási 1b '!$A$52</definedName>
    <definedName name="_pr22" localSheetId="10">'stabilitási 1a'!#REF!</definedName>
    <definedName name="_pr22" localSheetId="11">'stabilitási 1b '!#REF!</definedName>
    <definedName name="_pr232" localSheetId="9">többéves!$A$15</definedName>
    <definedName name="_pr233" localSheetId="9">többéves!#REF!</definedName>
    <definedName name="_pr234" localSheetId="9">többéves!#REF!</definedName>
    <definedName name="_pr235" localSheetId="9">többéves!$A$16</definedName>
    <definedName name="_pr236" localSheetId="9">többéves!$A$17</definedName>
    <definedName name="_pr24" localSheetId="10">'stabilitási 1a'!$A$71</definedName>
    <definedName name="_pr24" localSheetId="11">'stabilitási 1b '!$A$54</definedName>
    <definedName name="_pr25" localSheetId="10">'stabilitási 1a'!$A$72</definedName>
    <definedName name="_pr25" localSheetId="11">'stabilitási 1b '!$A$55</definedName>
    <definedName name="_pr26" localSheetId="10">'stabilitási 1a'!$A$73</definedName>
    <definedName name="_pr26" localSheetId="11">'stabilitási 1b '!$A$56</definedName>
    <definedName name="_pr27" localSheetId="10">'stabilitási 1a'!$A$74</definedName>
    <definedName name="_pr27" localSheetId="11">'stabilitási 1b '!$A$57</definedName>
    <definedName name="_pr28" localSheetId="10">'stabilitási 1a'!$A$75</definedName>
    <definedName name="_pr28" localSheetId="11">'stabilitási 1b '!$A$58</definedName>
    <definedName name="_pr312" localSheetId="9">többéves!#REF!</definedName>
    <definedName name="_pr313" localSheetId="9">többéves!$A$5</definedName>
    <definedName name="_pr314" localSheetId="9">többéves!$A$10</definedName>
    <definedName name="_pr315" localSheetId="9">többéves!$A$11</definedName>
    <definedName name="_pr7" localSheetId="12">'stabilitási 2'!#REF!</definedName>
    <definedName name="_pr8" localSheetId="12">'stabilitási 2'!#REF!</definedName>
    <definedName name="_pr9" localSheetId="12">'stabilitási 2'!#REF!</definedName>
  </definedNames>
  <calcPr calcId="181029"/>
</workbook>
</file>

<file path=xl/calcChain.xml><?xml version="1.0" encoding="utf-8"?>
<calcChain xmlns="http://schemas.openxmlformats.org/spreadsheetml/2006/main">
  <c r="F12" i="1" l="1"/>
  <c r="C13" i="1"/>
  <c r="E15" i="1"/>
  <c r="E13" i="1"/>
  <c r="C12" i="1"/>
  <c r="E12" i="1"/>
  <c r="E44" i="13"/>
  <c r="F60" i="13"/>
  <c r="F61" i="13"/>
  <c r="D60" i="13"/>
  <c r="E37" i="13"/>
  <c r="G40" i="11"/>
  <c r="H36" i="11"/>
  <c r="H35" i="11"/>
  <c r="H38" i="11"/>
  <c r="D40" i="11"/>
  <c r="F40" i="11"/>
  <c r="H39" i="11"/>
  <c r="H37" i="11"/>
  <c r="D75" i="31"/>
  <c r="E51" i="11"/>
  <c r="C40" i="11"/>
  <c r="E40" i="11"/>
  <c r="E14" i="11"/>
  <c r="C44" i="13"/>
  <c r="F44" i="13"/>
  <c r="D44" i="13"/>
  <c r="D37" i="13"/>
  <c r="G25" i="33"/>
  <c r="G7" i="17"/>
  <c r="B10" i="1"/>
  <c r="H14" i="11"/>
  <c r="H27" i="11"/>
  <c r="H31" i="11"/>
  <c r="H32" i="11"/>
  <c r="H29" i="11"/>
  <c r="C37" i="13"/>
  <c r="C16" i="13"/>
  <c r="E53" i="11"/>
  <c r="G56" i="11"/>
  <c r="F56" i="11"/>
  <c r="F67" i="11"/>
  <c r="H67" i="11"/>
  <c r="E55" i="11"/>
  <c r="E54" i="11"/>
  <c r="E52" i="11"/>
  <c r="E24" i="11"/>
  <c r="E25" i="11"/>
  <c r="E26" i="11"/>
  <c r="E28" i="11"/>
  <c r="E30" i="11"/>
  <c r="E31" i="11"/>
  <c r="E32" i="11"/>
  <c r="E33" i="11"/>
  <c r="E34" i="11"/>
  <c r="E20" i="11"/>
  <c r="E10" i="40"/>
  <c r="E12" i="40"/>
  <c r="C10" i="40"/>
  <c r="D17" i="32"/>
  <c r="D13" i="32"/>
  <c r="D8" i="32"/>
  <c r="D12" i="32"/>
  <c r="C17" i="32"/>
  <c r="C16" i="32"/>
  <c r="C13" i="32"/>
  <c r="C8" i="32"/>
  <c r="C11" i="13"/>
  <c r="E16" i="41"/>
  <c r="C53" i="13"/>
  <c r="E59" i="13"/>
  <c r="D59" i="13"/>
  <c r="E56" i="13"/>
  <c r="D56" i="13"/>
  <c r="E53" i="13"/>
  <c r="E61" i="13"/>
  <c r="E43" i="13"/>
  <c r="E40" i="13"/>
  <c r="F21" i="13"/>
  <c r="D21" i="13"/>
  <c r="C59" i="13"/>
  <c r="C56" i="13"/>
  <c r="C61" i="13"/>
  <c r="C43" i="13"/>
  <c r="C40" i="13"/>
  <c r="C21" i="13"/>
  <c r="F21" i="1"/>
  <c r="F10" i="1"/>
  <c r="G10" i="1"/>
  <c r="E10" i="1"/>
  <c r="B12" i="1"/>
  <c r="F38" i="10"/>
  <c r="F38" i="33"/>
  <c r="C44" i="10"/>
  <c r="C24" i="15"/>
  <c r="D24" i="15"/>
  <c r="E24" i="15"/>
  <c r="G24" i="15"/>
  <c r="C27" i="15"/>
  <c r="C10" i="1"/>
  <c r="C19" i="15"/>
  <c r="C15" i="15"/>
  <c r="C15" i="17"/>
  <c r="C84" i="17"/>
  <c r="C79" i="17"/>
  <c r="C78" i="17"/>
  <c r="C58" i="2"/>
  <c r="C46" i="2"/>
  <c r="C39" i="17"/>
  <c r="C32" i="2"/>
  <c r="C22" i="17"/>
  <c r="C7" i="17"/>
  <c r="C8" i="17"/>
  <c r="J45" i="15"/>
  <c r="J34" i="15"/>
  <c r="J28" i="15"/>
  <c r="J19" i="15"/>
  <c r="G20" i="15"/>
  <c r="G83" i="2"/>
  <c r="E14" i="1"/>
  <c r="G14" i="1"/>
  <c r="G60" i="2"/>
  <c r="J45" i="2"/>
  <c r="J7" i="2"/>
  <c r="G30" i="2"/>
  <c r="J30" i="2"/>
  <c r="C34" i="32"/>
  <c r="C35" i="32"/>
  <c r="C21" i="32"/>
  <c r="C12" i="32"/>
  <c r="C14" i="32"/>
  <c r="D53" i="13"/>
  <c r="D61" i="13"/>
  <c r="H49" i="11"/>
  <c r="H50" i="11"/>
  <c r="H51" i="11"/>
  <c r="F53" i="13"/>
  <c r="F37" i="13"/>
  <c r="H23" i="11"/>
  <c r="H24" i="11"/>
  <c r="H25" i="11"/>
  <c r="H26" i="11"/>
  <c r="H28" i="11"/>
  <c r="H30" i="11"/>
  <c r="H22" i="11"/>
  <c r="H20" i="11"/>
  <c r="H19" i="11"/>
  <c r="E21" i="13"/>
  <c r="H47" i="11"/>
  <c r="H33" i="11"/>
  <c r="H34" i="11"/>
  <c r="H55" i="11"/>
  <c r="H54" i="11"/>
  <c r="H53" i="11"/>
  <c r="H52" i="11"/>
  <c r="H15" i="11"/>
  <c r="H12" i="11"/>
  <c r="E47" i="11"/>
  <c r="G66" i="11"/>
  <c r="H66" i="11"/>
  <c r="F66" i="11"/>
  <c r="D66" i="11"/>
  <c r="C66" i="11"/>
  <c r="G61" i="11"/>
  <c r="F61" i="11"/>
  <c r="D61" i="11"/>
  <c r="C61" i="11"/>
  <c r="D56" i="11"/>
  <c r="C56" i="11"/>
  <c r="C67" i="11"/>
  <c r="G46" i="11"/>
  <c r="F46" i="11"/>
  <c r="D46" i="11"/>
  <c r="C46" i="11"/>
  <c r="E46" i="11"/>
  <c r="G43" i="11"/>
  <c r="F43" i="11"/>
  <c r="D43" i="11"/>
  <c r="C43" i="11"/>
  <c r="E43" i="11"/>
  <c r="G21" i="11"/>
  <c r="F21" i="11"/>
  <c r="D21" i="11"/>
  <c r="C21" i="11"/>
  <c r="G16" i="11"/>
  <c r="F16" i="11"/>
  <c r="D16" i="11"/>
  <c r="E16" i="11"/>
  <c r="C16" i="11"/>
  <c r="E12" i="11"/>
  <c r="G11" i="11"/>
  <c r="F11" i="11"/>
  <c r="H11" i="11"/>
  <c r="D11" i="11"/>
  <c r="C11" i="11"/>
  <c r="F10" i="40"/>
  <c r="F12" i="40"/>
  <c r="C12" i="40"/>
  <c r="D10" i="40"/>
  <c r="D12" i="40"/>
  <c r="B18" i="39"/>
  <c r="B14" i="39"/>
  <c r="C10" i="29"/>
  <c r="C17" i="29"/>
  <c r="C19" i="29"/>
  <c r="C26" i="29"/>
  <c r="C29" i="29"/>
  <c r="D10" i="29"/>
  <c r="D17" i="29"/>
  <c r="D19" i="29"/>
  <c r="D26" i="29"/>
  <c r="D29" i="29"/>
  <c r="D42" i="29"/>
  <c r="C42" i="29"/>
  <c r="E39" i="14"/>
  <c r="E40" i="14"/>
  <c r="D39" i="14"/>
  <c r="D40" i="14"/>
  <c r="C39" i="14"/>
  <c r="C40" i="14"/>
  <c r="B39" i="14"/>
  <c r="B40" i="14"/>
  <c r="D11" i="13"/>
  <c r="D16" i="13"/>
  <c r="E11" i="13"/>
  <c r="F11" i="13"/>
  <c r="F45" i="13"/>
  <c r="E16" i="13"/>
  <c r="F16" i="13"/>
  <c r="F27" i="8"/>
  <c r="E27" i="8"/>
  <c r="G27" i="8"/>
  <c r="G26" i="8"/>
  <c r="G25" i="8"/>
  <c r="G24" i="8"/>
  <c r="F23" i="8"/>
  <c r="E23" i="8"/>
  <c r="G23" i="8"/>
  <c r="G22" i="8"/>
  <c r="F19" i="8"/>
  <c r="E19" i="8"/>
  <c r="E28" i="8"/>
  <c r="G17" i="8"/>
  <c r="G16" i="8"/>
  <c r="G15" i="8"/>
  <c r="C27" i="8"/>
  <c r="B27" i="8"/>
  <c r="D26" i="8"/>
  <c r="D25" i="8"/>
  <c r="D24" i="8"/>
  <c r="C23" i="8"/>
  <c r="D23" i="8"/>
  <c r="B23" i="8"/>
  <c r="D22" i="8"/>
  <c r="C19" i="8"/>
  <c r="B19" i="8"/>
  <c r="D17" i="8"/>
  <c r="D16" i="8"/>
  <c r="D15" i="8"/>
  <c r="J95" i="34"/>
  <c r="I94" i="34"/>
  <c r="H94" i="34"/>
  <c r="G94" i="34"/>
  <c r="J93" i="34"/>
  <c r="J92" i="34"/>
  <c r="J91" i="34"/>
  <c r="J90" i="34"/>
  <c r="J88" i="34"/>
  <c r="J87" i="34"/>
  <c r="J86" i="34"/>
  <c r="J85" i="34"/>
  <c r="J84" i="34"/>
  <c r="I83" i="34"/>
  <c r="H83" i="34"/>
  <c r="G83" i="34"/>
  <c r="J82" i="34"/>
  <c r="J81" i="34"/>
  <c r="J80" i="34"/>
  <c r="J79" i="34"/>
  <c r="I78" i="34"/>
  <c r="H78" i="34"/>
  <c r="G78" i="34"/>
  <c r="J77" i="34"/>
  <c r="J76" i="34"/>
  <c r="J75" i="34"/>
  <c r="J74" i="34"/>
  <c r="I73" i="34"/>
  <c r="I89" i="34"/>
  <c r="I96" i="34"/>
  <c r="H73" i="34"/>
  <c r="G73" i="34"/>
  <c r="J72" i="34"/>
  <c r="J71" i="34"/>
  <c r="J70" i="34"/>
  <c r="I65" i="34"/>
  <c r="H65" i="34"/>
  <c r="G65" i="34"/>
  <c r="F26" i="1"/>
  <c r="J64" i="34"/>
  <c r="J63" i="34"/>
  <c r="J62" i="34"/>
  <c r="I61" i="34"/>
  <c r="H61" i="34"/>
  <c r="G61" i="34"/>
  <c r="F24" i="1"/>
  <c r="J60" i="34"/>
  <c r="J59" i="34"/>
  <c r="J58" i="34"/>
  <c r="J57" i="34"/>
  <c r="J56" i="34"/>
  <c r="I55" i="34"/>
  <c r="I66" i="34"/>
  <c r="H55" i="34"/>
  <c r="G55" i="34"/>
  <c r="J54" i="34"/>
  <c r="J53" i="34"/>
  <c r="J52" i="34"/>
  <c r="J51" i="34"/>
  <c r="J50" i="34"/>
  <c r="I48" i="34"/>
  <c r="H48" i="34"/>
  <c r="G48" i="34"/>
  <c r="F25" i="1"/>
  <c r="J47" i="34"/>
  <c r="J46" i="34"/>
  <c r="J45" i="34"/>
  <c r="I44" i="34"/>
  <c r="H44" i="34"/>
  <c r="G44" i="34"/>
  <c r="F23" i="1"/>
  <c r="J43" i="34"/>
  <c r="J43" i="33"/>
  <c r="J42" i="34"/>
  <c r="J41" i="34"/>
  <c r="J40" i="34"/>
  <c r="J39" i="34"/>
  <c r="J38" i="34"/>
  <c r="J37" i="34"/>
  <c r="J36" i="34"/>
  <c r="J35" i="34"/>
  <c r="J35" i="33"/>
  <c r="J34" i="34"/>
  <c r="J32" i="34"/>
  <c r="I31" i="34"/>
  <c r="J31" i="34"/>
  <c r="H31" i="34"/>
  <c r="G31" i="34"/>
  <c r="J30" i="34"/>
  <c r="J29" i="34"/>
  <c r="J28" i="34"/>
  <c r="J27" i="34"/>
  <c r="J26" i="34"/>
  <c r="J25" i="34"/>
  <c r="J24" i="34"/>
  <c r="J23" i="34"/>
  <c r="I22" i="34"/>
  <c r="I33" i="34"/>
  <c r="H22" i="34"/>
  <c r="H33" i="34"/>
  <c r="G22" i="34"/>
  <c r="J21" i="34"/>
  <c r="J20" i="34"/>
  <c r="J18" i="34"/>
  <c r="J17" i="34"/>
  <c r="J16" i="34"/>
  <c r="J15" i="34"/>
  <c r="J14" i="34"/>
  <c r="I13" i="34"/>
  <c r="I19" i="34"/>
  <c r="H13" i="34"/>
  <c r="G13" i="34"/>
  <c r="G19" i="34"/>
  <c r="F20" i="1"/>
  <c r="J12" i="34"/>
  <c r="J11" i="34"/>
  <c r="J10" i="34"/>
  <c r="J9" i="34"/>
  <c r="J8" i="34"/>
  <c r="J7" i="34"/>
  <c r="F95" i="34"/>
  <c r="E94" i="34"/>
  <c r="E94" i="33"/>
  <c r="D94" i="34"/>
  <c r="F94" i="34"/>
  <c r="C94" i="34"/>
  <c r="F93" i="34"/>
  <c r="F92" i="34"/>
  <c r="F91" i="34"/>
  <c r="F90" i="34"/>
  <c r="F88" i="34"/>
  <c r="F87" i="34"/>
  <c r="F86" i="34"/>
  <c r="F85" i="34"/>
  <c r="F84" i="34"/>
  <c r="E83" i="34"/>
  <c r="D83" i="34"/>
  <c r="C83" i="34"/>
  <c r="F83" i="34"/>
  <c r="F82" i="34"/>
  <c r="F81" i="34"/>
  <c r="F80" i="34"/>
  <c r="F79" i="34"/>
  <c r="E78" i="34"/>
  <c r="D78" i="34"/>
  <c r="C78" i="34"/>
  <c r="F77" i="34"/>
  <c r="F76" i="34"/>
  <c r="F75" i="34"/>
  <c r="F74" i="34"/>
  <c r="E73" i="34"/>
  <c r="D73" i="34"/>
  <c r="D89" i="34"/>
  <c r="C73" i="34"/>
  <c r="F72" i="34"/>
  <c r="F71" i="34"/>
  <c r="F70" i="34"/>
  <c r="E65" i="34"/>
  <c r="D65" i="34"/>
  <c r="C65" i="34"/>
  <c r="C26" i="1"/>
  <c r="F64" i="34"/>
  <c r="F63" i="34"/>
  <c r="F62" i="34"/>
  <c r="E61" i="34"/>
  <c r="D61" i="34"/>
  <c r="C61" i="34"/>
  <c r="C24" i="1"/>
  <c r="F60" i="34"/>
  <c r="F60" i="33"/>
  <c r="F59" i="34"/>
  <c r="F58" i="34"/>
  <c r="F57" i="34"/>
  <c r="F56" i="34"/>
  <c r="E55" i="34"/>
  <c r="D55" i="34"/>
  <c r="D66" i="34"/>
  <c r="C55" i="34"/>
  <c r="C21" i="1"/>
  <c r="F54" i="34"/>
  <c r="F53" i="34"/>
  <c r="F52" i="34"/>
  <c r="F51" i="34"/>
  <c r="F50" i="34"/>
  <c r="E48" i="34"/>
  <c r="D48" i="34"/>
  <c r="C48" i="34"/>
  <c r="C25" i="1"/>
  <c r="F47" i="34"/>
  <c r="F46" i="34"/>
  <c r="F45" i="34"/>
  <c r="E44" i="34"/>
  <c r="D44" i="34"/>
  <c r="C44" i="34"/>
  <c r="C23" i="1"/>
  <c r="F43" i="34"/>
  <c r="F42" i="34"/>
  <c r="F41" i="34"/>
  <c r="F40" i="34"/>
  <c r="F40" i="33"/>
  <c r="F39" i="34"/>
  <c r="F38" i="34"/>
  <c r="F37" i="34"/>
  <c r="F36" i="34"/>
  <c r="F35" i="34"/>
  <c r="F34" i="34"/>
  <c r="F32" i="34"/>
  <c r="E31" i="34"/>
  <c r="D31" i="34"/>
  <c r="C31" i="34"/>
  <c r="F30" i="34"/>
  <c r="F29" i="34"/>
  <c r="F28" i="34"/>
  <c r="F27" i="34"/>
  <c r="F26" i="34"/>
  <c r="F25" i="34"/>
  <c r="F24" i="34"/>
  <c r="F23" i="34"/>
  <c r="E22" i="34"/>
  <c r="D22" i="34"/>
  <c r="D33" i="34"/>
  <c r="C22" i="34"/>
  <c r="F21" i="34"/>
  <c r="F20" i="34"/>
  <c r="F20" i="33"/>
  <c r="F18" i="34"/>
  <c r="F17" i="34"/>
  <c r="F16" i="34"/>
  <c r="F15" i="34"/>
  <c r="F14" i="34"/>
  <c r="E13" i="34"/>
  <c r="E19" i="34"/>
  <c r="D13" i="34"/>
  <c r="C13" i="34"/>
  <c r="F12" i="34"/>
  <c r="F11" i="34"/>
  <c r="F11" i="33"/>
  <c r="F10" i="34"/>
  <c r="F9" i="34"/>
  <c r="F8" i="34"/>
  <c r="F7" i="34"/>
  <c r="J95" i="10"/>
  <c r="J95" i="33"/>
  <c r="I94" i="10"/>
  <c r="I94" i="33"/>
  <c r="H94" i="10"/>
  <c r="G94" i="10"/>
  <c r="J93" i="10"/>
  <c r="J92" i="10"/>
  <c r="J91" i="10"/>
  <c r="J90" i="10"/>
  <c r="J90" i="33"/>
  <c r="J88" i="10"/>
  <c r="J87" i="10"/>
  <c r="J86" i="10"/>
  <c r="J86" i="33"/>
  <c r="J85" i="10"/>
  <c r="J85" i="33"/>
  <c r="J84" i="10"/>
  <c r="J84" i="33"/>
  <c r="I83" i="10"/>
  <c r="H83" i="10"/>
  <c r="G83" i="10"/>
  <c r="G89" i="10"/>
  <c r="J82" i="10"/>
  <c r="J81" i="10"/>
  <c r="J81" i="33"/>
  <c r="J80" i="10"/>
  <c r="J79" i="10"/>
  <c r="I78" i="10"/>
  <c r="I78" i="33"/>
  <c r="H78" i="10"/>
  <c r="G78" i="10"/>
  <c r="J77" i="10"/>
  <c r="J76" i="10"/>
  <c r="J76" i="33"/>
  <c r="J75" i="10"/>
  <c r="J75" i="33"/>
  <c r="J74" i="10"/>
  <c r="J74" i="33"/>
  <c r="I73" i="10"/>
  <c r="I89" i="10"/>
  <c r="H73" i="10"/>
  <c r="H73" i="33"/>
  <c r="G73" i="10"/>
  <c r="J72" i="10"/>
  <c r="J71" i="10"/>
  <c r="J71" i="33"/>
  <c r="J70" i="10"/>
  <c r="I65" i="10"/>
  <c r="H65" i="10"/>
  <c r="G65" i="10"/>
  <c r="E26" i="1"/>
  <c r="G26" i="1"/>
  <c r="J64" i="10"/>
  <c r="J63" i="10"/>
  <c r="J63" i="33"/>
  <c r="J62" i="10"/>
  <c r="I61" i="10"/>
  <c r="H61" i="10"/>
  <c r="G61" i="10"/>
  <c r="J60" i="10"/>
  <c r="J59" i="10"/>
  <c r="J58" i="10"/>
  <c r="J58" i="33"/>
  <c r="J57" i="10"/>
  <c r="J56" i="10"/>
  <c r="I55" i="10"/>
  <c r="H55" i="10"/>
  <c r="G55" i="10"/>
  <c r="E21" i="1"/>
  <c r="G21" i="1"/>
  <c r="J54" i="10"/>
  <c r="J53" i="10"/>
  <c r="J53" i="33"/>
  <c r="J52" i="10"/>
  <c r="J52" i="33"/>
  <c r="J51" i="10"/>
  <c r="J50" i="10"/>
  <c r="J50" i="33"/>
  <c r="I48" i="10"/>
  <c r="I48" i="33"/>
  <c r="H48" i="10"/>
  <c r="G48" i="10"/>
  <c r="E25" i="1"/>
  <c r="G25" i="1"/>
  <c r="J47" i="10"/>
  <c r="J46" i="10"/>
  <c r="J45" i="10"/>
  <c r="J45" i="33"/>
  <c r="I44" i="10"/>
  <c r="H44" i="10"/>
  <c r="G44" i="10"/>
  <c r="E23" i="1"/>
  <c r="G23" i="1"/>
  <c r="J43" i="10"/>
  <c r="J42" i="10"/>
  <c r="J41" i="10"/>
  <c r="J40" i="10"/>
  <c r="J40" i="33"/>
  <c r="J39" i="10"/>
  <c r="J38" i="10"/>
  <c r="J37" i="10"/>
  <c r="J37" i="33"/>
  <c r="J36" i="10"/>
  <c r="J36" i="33"/>
  <c r="J35" i="10"/>
  <c r="J34" i="10"/>
  <c r="J32" i="10"/>
  <c r="D34" i="32"/>
  <c r="D35" i="32"/>
  <c r="I31" i="10"/>
  <c r="H31" i="10"/>
  <c r="G31" i="10"/>
  <c r="J30" i="10"/>
  <c r="D21" i="32"/>
  <c r="D24" i="32"/>
  <c r="J29" i="10"/>
  <c r="J29" i="33"/>
  <c r="J28" i="10"/>
  <c r="J28" i="33"/>
  <c r="J27" i="10"/>
  <c r="J26" i="10"/>
  <c r="D14" i="32"/>
  <c r="J25" i="10"/>
  <c r="J25" i="33"/>
  <c r="J24" i="10"/>
  <c r="J24" i="33"/>
  <c r="J23" i="10"/>
  <c r="J23" i="33"/>
  <c r="I22" i="10"/>
  <c r="I33" i="10"/>
  <c r="H22" i="10"/>
  <c r="G22" i="10"/>
  <c r="J21" i="10"/>
  <c r="J21" i="33"/>
  <c r="J20" i="10"/>
  <c r="J20" i="33"/>
  <c r="J18" i="10"/>
  <c r="J17" i="10"/>
  <c r="J16" i="10"/>
  <c r="J16" i="33"/>
  <c r="J15" i="10"/>
  <c r="J15" i="33"/>
  <c r="J14" i="10"/>
  <c r="J14" i="33"/>
  <c r="I13" i="10"/>
  <c r="I19" i="10"/>
  <c r="H13" i="10"/>
  <c r="H19" i="10"/>
  <c r="G13" i="10"/>
  <c r="G19" i="10"/>
  <c r="J12" i="10"/>
  <c r="J12" i="33"/>
  <c r="J11" i="10"/>
  <c r="J11" i="33"/>
  <c r="J10" i="10"/>
  <c r="J10" i="33"/>
  <c r="J9" i="10"/>
  <c r="J8" i="10"/>
  <c r="J7" i="10"/>
  <c r="F95" i="10"/>
  <c r="F95" i="33"/>
  <c r="E94" i="10"/>
  <c r="D94" i="10"/>
  <c r="C94" i="10"/>
  <c r="F94" i="10"/>
  <c r="F93" i="10"/>
  <c r="F93" i="33"/>
  <c r="F92" i="10"/>
  <c r="F92" i="33"/>
  <c r="F91" i="10"/>
  <c r="F91" i="33"/>
  <c r="F90" i="10"/>
  <c r="F88" i="10"/>
  <c r="F87" i="10"/>
  <c r="F86" i="10"/>
  <c r="F86" i="33"/>
  <c r="F85" i="10"/>
  <c r="F84" i="10"/>
  <c r="F84" i="33"/>
  <c r="E83" i="10"/>
  <c r="D83" i="10"/>
  <c r="D83" i="33"/>
  <c r="C83" i="10"/>
  <c r="F82" i="10"/>
  <c r="F81" i="10"/>
  <c r="F81" i="33"/>
  <c r="F80" i="10"/>
  <c r="F79" i="10"/>
  <c r="E78" i="10"/>
  <c r="E78" i="33"/>
  <c r="D78" i="10"/>
  <c r="C78" i="10"/>
  <c r="F77" i="10"/>
  <c r="F77" i="33"/>
  <c r="F76" i="10"/>
  <c r="F76" i="33"/>
  <c r="F75" i="10"/>
  <c r="F74" i="10"/>
  <c r="E73" i="10"/>
  <c r="D73" i="10"/>
  <c r="C73" i="10"/>
  <c r="F72" i="10"/>
  <c r="F72" i="33"/>
  <c r="F71" i="10"/>
  <c r="F70" i="10"/>
  <c r="E65" i="10"/>
  <c r="D65" i="10"/>
  <c r="C65" i="10"/>
  <c r="B26" i="1"/>
  <c r="D26" i="1"/>
  <c r="F64" i="10"/>
  <c r="F63" i="10"/>
  <c r="F63" i="33"/>
  <c r="F62" i="10"/>
  <c r="E61" i="10"/>
  <c r="D61" i="10"/>
  <c r="D61" i="33"/>
  <c r="C61" i="10"/>
  <c r="B24" i="1"/>
  <c r="D24" i="1"/>
  <c r="F60" i="10"/>
  <c r="F59" i="10"/>
  <c r="F58" i="10"/>
  <c r="F58" i="33"/>
  <c r="F57" i="10"/>
  <c r="F57" i="33"/>
  <c r="F56" i="10"/>
  <c r="E55" i="10"/>
  <c r="D55" i="10"/>
  <c r="C55" i="10"/>
  <c r="B21" i="1"/>
  <c r="D21" i="1"/>
  <c r="F54" i="10"/>
  <c r="F54" i="33"/>
  <c r="F53" i="10"/>
  <c r="F53" i="33"/>
  <c r="F52" i="10"/>
  <c r="F52" i="33"/>
  <c r="F51" i="10"/>
  <c r="F50" i="10"/>
  <c r="E48" i="10"/>
  <c r="D48" i="10"/>
  <c r="D48" i="33"/>
  <c r="C48" i="10"/>
  <c r="B25" i="1"/>
  <c r="F47" i="10"/>
  <c r="F46" i="10"/>
  <c r="F46" i="33"/>
  <c r="F45" i="10"/>
  <c r="E44" i="10"/>
  <c r="E44" i="33"/>
  <c r="D44" i="10"/>
  <c r="D44" i="33"/>
  <c r="F43" i="10"/>
  <c r="F42" i="10"/>
  <c r="F42" i="33"/>
  <c r="F41" i="10"/>
  <c r="F41" i="33"/>
  <c r="F40" i="10"/>
  <c r="F39" i="10"/>
  <c r="F39" i="33"/>
  <c r="F37" i="10"/>
  <c r="F37" i="33"/>
  <c r="F36" i="10"/>
  <c r="F35" i="10"/>
  <c r="F34" i="10"/>
  <c r="F34" i="33"/>
  <c r="F32" i="10"/>
  <c r="F32" i="33"/>
  <c r="E31" i="10"/>
  <c r="D31" i="10"/>
  <c r="C31" i="10"/>
  <c r="C33" i="10"/>
  <c r="F30" i="10"/>
  <c r="F30" i="33"/>
  <c r="F29" i="10"/>
  <c r="F29" i="33"/>
  <c r="F28" i="10"/>
  <c r="F28" i="33"/>
  <c r="F27" i="10"/>
  <c r="F27" i="33"/>
  <c r="F26" i="10"/>
  <c r="F26" i="33"/>
  <c r="F25" i="10"/>
  <c r="F25" i="33"/>
  <c r="F24" i="10"/>
  <c r="F24" i="33"/>
  <c r="F23" i="10"/>
  <c r="F23" i="33"/>
  <c r="E22" i="10"/>
  <c r="D22" i="10"/>
  <c r="D33" i="10"/>
  <c r="D33" i="33"/>
  <c r="C22" i="10"/>
  <c r="F21" i="10"/>
  <c r="F20" i="10"/>
  <c r="F18" i="10"/>
  <c r="F18" i="33"/>
  <c r="F17" i="10"/>
  <c r="F17" i="33"/>
  <c r="F16" i="10"/>
  <c r="F16" i="33"/>
  <c r="F15" i="10"/>
  <c r="F14" i="10"/>
  <c r="E13" i="10"/>
  <c r="D13" i="10"/>
  <c r="C13" i="10"/>
  <c r="C19" i="10"/>
  <c r="F12" i="10"/>
  <c r="F11" i="10"/>
  <c r="F10" i="10"/>
  <c r="F10" i="33"/>
  <c r="F9" i="10"/>
  <c r="F9" i="33"/>
  <c r="F8" i="10"/>
  <c r="F7" i="10"/>
  <c r="F7" i="33"/>
  <c r="D7" i="17"/>
  <c r="E7" i="17"/>
  <c r="D8" i="17"/>
  <c r="E8" i="17"/>
  <c r="C9" i="17"/>
  <c r="D9" i="17"/>
  <c r="E9" i="17"/>
  <c r="C10" i="17"/>
  <c r="D10" i="17"/>
  <c r="E10" i="17"/>
  <c r="C11" i="17"/>
  <c r="D11" i="17"/>
  <c r="E11" i="17"/>
  <c r="C12" i="17"/>
  <c r="D12" i="17"/>
  <c r="E12" i="17"/>
  <c r="C13" i="17"/>
  <c r="D13" i="17"/>
  <c r="E13" i="17"/>
  <c r="C14" i="17"/>
  <c r="D14" i="17"/>
  <c r="E14" i="17"/>
  <c r="D15" i="17"/>
  <c r="E15" i="17"/>
  <c r="C16" i="17"/>
  <c r="D16" i="17"/>
  <c r="E16" i="17"/>
  <c r="C17" i="17"/>
  <c r="D17" i="17"/>
  <c r="E17" i="17"/>
  <c r="C18" i="17"/>
  <c r="D18" i="17"/>
  <c r="E18" i="17"/>
  <c r="C19" i="17"/>
  <c r="D19" i="17"/>
  <c r="E19" i="17"/>
  <c r="C21" i="17"/>
  <c r="D21" i="17"/>
  <c r="E21" i="17"/>
  <c r="D22" i="17"/>
  <c r="E22" i="17"/>
  <c r="C23" i="17"/>
  <c r="D23" i="17"/>
  <c r="E23" i="17"/>
  <c r="D26" i="17"/>
  <c r="E26" i="17"/>
  <c r="D27" i="17"/>
  <c r="E27" i="17"/>
  <c r="C28" i="17"/>
  <c r="D28" i="17"/>
  <c r="E28" i="17"/>
  <c r="C29" i="17"/>
  <c r="D29" i="17"/>
  <c r="E29" i="17"/>
  <c r="C31" i="17"/>
  <c r="D31" i="17"/>
  <c r="E31" i="17"/>
  <c r="C32" i="17"/>
  <c r="D32" i="17"/>
  <c r="E32" i="17"/>
  <c r="D34" i="17"/>
  <c r="E34" i="17"/>
  <c r="C35" i="17"/>
  <c r="D35" i="17"/>
  <c r="E35" i="17"/>
  <c r="C36" i="17"/>
  <c r="D36" i="17"/>
  <c r="E36" i="17"/>
  <c r="D37" i="17"/>
  <c r="E37" i="17"/>
  <c r="C38" i="17"/>
  <c r="D38" i="17"/>
  <c r="E38" i="17"/>
  <c r="D39" i="17"/>
  <c r="E39" i="17"/>
  <c r="C40" i="17"/>
  <c r="D40" i="17"/>
  <c r="E40" i="17"/>
  <c r="C42" i="17"/>
  <c r="D42" i="17"/>
  <c r="E42" i="17"/>
  <c r="C43" i="17"/>
  <c r="D43" i="17"/>
  <c r="E43" i="17"/>
  <c r="D45" i="17"/>
  <c r="E45" i="17"/>
  <c r="C46" i="17"/>
  <c r="D46" i="17"/>
  <c r="E46" i="17"/>
  <c r="C47" i="17"/>
  <c r="D47" i="17"/>
  <c r="E47" i="17"/>
  <c r="C48" i="17"/>
  <c r="D48" i="17"/>
  <c r="E48" i="17"/>
  <c r="C49" i="17"/>
  <c r="D49" i="17"/>
  <c r="E49" i="17"/>
  <c r="C52" i="17"/>
  <c r="D52" i="17"/>
  <c r="E52" i="17"/>
  <c r="C53" i="17"/>
  <c r="D53" i="17"/>
  <c r="E53" i="17"/>
  <c r="C54" i="17"/>
  <c r="D54" i="17"/>
  <c r="E54" i="17"/>
  <c r="C55" i="17"/>
  <c r="D55" i="17"/>
  <c r="E55" i="17"/>
  <c r="C56" i="17"/>
  <c r="D56" i="17"/>
  <c r="E56" i="17"/>
  <c r="C57" i="17"/>
  <c r="D57" i="17"/>
  <c r="E57" i="17"/>
  <c r="C58" i="17"/>
  <c r="D58" i="17"/>
  <c r="E58" i="17"/>
  <c r="C59" i="17"/>
  <c r="D59" i="17"/>
  <c r="E59" i="17"/>
  <c r="C61" i="17"/>
  <c r="D61" i="17"/>
  <c r="E61" i="17"/>
  <c r="C62" i="17"/>
  <c r="D62" i="17"/>
  <c r="E62" i="17"/>
  <c r="C63" i="17"/>
  <c r="D63" i="17"/>
  <c r="E63" i="17"/>
  <c r="C64" i="17"/>
  <c r="D64" i="17"/>
  <c r="E64" i="17"/>
  <c r="C65" i="17"/>
  <c r="D65" i="17"/>
  <c r="E65" i="17"/>
  <c r="C66" i="17"/>
  <c r="D66" i="17"/>
  <c r="E66" i="17"/>
  <c r="C67" i="17"/>
  <c r="D67" i="17"/>
  <c r="E67" i="17"/>
  <c r="C68" i="17"/>
  <c r="D68" i="17"/>
  <c r="E68" i="17"/>
  <c r="C69" i="17"/>
  <c r="D69" i="17"/>
  <c r="E69" i="17"/>
  <c r="C70" i="17"/>
  <c r="D70" i="17"/>
  <c r="E70" i="17"/>
  <c r="C71" i="17"/>
  <c r="D71" i="17"/>
  <c r="E71" i="17"/>
  <c r="C72" i="17"/>
  <c r="D72" i="17"/>
  <c r="E72" i="17"/>
  <c r="C73" i="17"/>
  <c r="D73" i="17"/>
  <c r="E73" i="17"/>
  <c r="C76" i="17"/>
  <c r="D76" i="17"/>
  <c r="E76" i="17"/>
  <c r="C77" i="17"/>
  <c r="D77" i="17"/>
  <c r="E77" i="17"/>
  <c r="D78" i="17"/>
  <c r="E78" i="17"/>
  <c r="D79" i="17"/>
  <c r="E79" i="17"/>
  <c r="C80" i="17"/>
  <c r="D80" i="17"/>
  <c r="E80" i="17"/>
  <c r="C81" i="17"/>
  <c r="D81" i="17"/>
  <c r="E81" i="17"/>
  <c r="C82" i="17"/>
  <c r="D82" i="17"/>
  <c r="E82" i="17"/>
  <c r="D84" i="17"/>
  <c r="E84" i="17"/>
  <c r="C85" i="17"/>
  <c r="D85" i="17"/>
  <c r="E85" i="17"/>
  <c r="C86" i="17"/>
  <c r="D86" i="17"/>
  <c r="E86" i="17"/>
  <c r="C87" i="17"/>
  <c r="D87" i="17"/>
  <c r="E87" i="17"/>
  <c r="C89" i="17"/>
  <c r="D89" i="17"/>
  <c r="E89" i="17"/>
  <c r="C90" i="17"/>
  <c r="D90" i="17"/>
  <c r="E90" i="17"/>
  <c r="C91" i="17"/>
  <c r="D91" i="17"/>
  <c r="E91" i="17"/>
  <c r="C92" i="17"/>
  <c r="D92" i="17"/>
  <c r="E92" i="17"/>
  <c r="C93" i="17"/>
  <c r="D93" i="17"/>
  <c r="E93" i="17"/>
  <c r="C94" i="17"/>
  <c r="D94" i="17"/>
  <c r="E94" i="17"/>
  <c r="C95" i="17"/>
  <c r="D95" i="17"/>
  <c r="E95" i="17"/>
  <c r="C96" i="17"/>
  <c r="D96" i="17"/>
  <c r="E96" i="17"/>
  <c r="C100" i="17"/>
  <c r="D100" i="17"/>
  <c r="E100" i="17"/>
  <c r="C101" i="17"/>
  <c r="D101" i="17"/>
  <c r="E101" i="17"/>
  <c r="C102" i="17"/>
  <c r="D102" i="17"/>
  <c r="E102" i="17"/>
  <c r="C104" i="17"/>
  <c r="D104" i="17"/>
  <c r="E104" i="17"/>
  <c r="C105" i="17"/>
  <c r="D105" i="17"/>
  <c r="E105" i="17"/>
  <c r="C106" i="17"/>
  <c r="D106" i="17"/>
  <c r="E106" i="17"/>
  <c r="C107" i="17"/>
  <c r="D107" i="17"/>
  <c r="E107" i="17"/>
  <c r="C109" i="17"/>
  <c r="D109" i="17"/>
  <c r="E109" i="17"/>
  <c r="C110" i="17"/>
  <c r="D110" i="17"/>
  <c r="E110" i="17"/>
  <c r="C111" i="17"/>
  <c r="D111" i="17"/>
  <c r="E111" i="17"/>
  <c r="C112" i="17"/>
  <c r="D112" i="17"/>
  <c r="E112" i="17"/>
  <c r="C113" i="17"/>
  <c r="D113" i="17"/>
  <c r="E113" i="17"/>
  <c r="C114" i="17"/>
  <c r="D114" i="17"/>
  <c r="E114" i="17"/>
  <c r="C116" i="17"/>
  <c r="D116" i="17"/>
  <c r="E116" i="17"/>
  <c r="C117" i="17"/>
  <c r="D117" i="17"/>
  <c r="E117" i="17"/>
  <c r="C118" i="17"/>
  <c r="D118" i="17"/>
  <c r="E118" i="17"/>
  <c r="C119" i="17"/>
  <c r="D119" i="17"/>
  <c r="E119" i="17"/>
  <c r="C121" i="17"/>
  <c r="D121" i="17"/>
  <c r="E121" i="17"/>
  <c r="J121" i="15"/>
  <c r="I120" i="15"/>
  <c r="H120" i="15"/>
  <c r="G120" i="15"/>
  <c r="J119" i="15"/>
  <c r="J118" i="15"/>
  <c r="J117" i="15"/>
  <c r="J116" i="15"/>
  <c r="J114" i="15"/>
  <c r="J113" i="15"/>
  <c r="J112" i="15"/>
  <c r="J111" i="15"/>
  <c r="J110" i="15"/>
  <c r="J109" i="15"/>
  <c r="I108" i="15"/>
  <c r="J108" i="15"/>
  <c r="H108" i="15"/>
  <c r="G108" i="15"/>
  <c r="J107" i="15"/>
  <c r="J106" i="15"/>
  <c r="J105" i="15"/>
  <c r="J104" i="15"/>
  <c r="I103" i="15"/>
  <c r="H103" i="15"/>
  <c r="H115" i="15"/>
  <c r="G103" i="15"/>
  <c r="J102" i="15"/>
  <c r="J101" i="15"/>
  <c r="J100" i="15"/>
  <c r="I97" i="15"/>
  <c r="H97" i="15"/>
  <c r="J97" i="15"/>
  <c r="G97" i="15"/>
  <c r="F16" i="1"/>
  <c r="J96" i="15"/>
  <c r="J95" i="15"/>
  <c r="J94" i="15"/>
  <c r="J93" i="15"/>
  <c r="J92" i="15"/>
  <c r="J91" i="15"/>
  <c r="J90" i="15"/>
  <c r="J89" i="15"/>
  <c r="I88" i="15"/>
  <c r="H88" i="15"/>
  <c r="G88" i="15"/>
  <c r="F15" i="1"/>
  <c r="J87" i="15"/>
  <c r="J86" i="15"/>
  <c r="J85" i="15"/>
  <c r="J84" i="15"/>
  <c r="I83" i="15"/>
  <c r="I98" i="15"/>
  <c r="H83" i="15"/>
  <c r="G83" i="15"/>
  <c r="F14" i="1"/>
  <c r="J82" i="15"/>
  <c r="J81" i="15"/>
  <c r="J80" i="15"/>
  <c r="J79" i="15"/>
  <c r="J78" i="15"/>
  <c r="J77" i="15"/>
  <c r="J76" i="15"/>
  <c r="I74" i="15"/>
  <c r="H74" i="15"/>
  <c r="G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I60" i="15"/>
  <c r="H60" i="15"/>
  <c r="G60" i="15"/>
  <c r="J59" i="15"/>
  <c r="J58" i="15"/>
  <c r="J57" i="15"/>
  <c r="J56" i="15"/>
  <c r="J55" i="15"/>
  <c r="J54" i="15"/>
  <c r="J53" i="15"/>
  <c r="J52" i="15"/>
  <c r="I50" i="15"/>
  <c r="H50" i="15"/>
  <c r="G50" i="15"/>
  <c r="J50" i="15"/>
  <c r="J49" i="15"/>
  <c r="J48" i="15"/>
  <c r="J47" i="15"/>
  <c r="J46" i="15"/>
  <c r="I44" i="15"/>
  <c r="H44" i="15"/>
  <c r="J44" i="15"/>
  <c r="G44" i="15"/>
  <c r="J43" i="15"/>
  <c r="J42" i="15"/>
  <c r="I41" i="15"/>
  <c r="H41" i="15"/>
  <c r="G41" i="15"/>
  <c r="J41" i="15"/>
  <c r="J41" i="17"/>
  <c r="J40" i="15"/>
  <c r="J40" i="17"/>
  <c r="J39" i="15"/>
  <c r="J38" i="15"/>
  <c r="J37" i="15"/>
  <c r="J36" i="15"/>
  <c r="J35" i="15"/>
  <c r="I33" i="15"/>
  <c r="H33" i="15"/>
  <c r="G33" i="15"/>
  <c r="J32" i="15"/>
  <c r="J31" i="15"/>
  <c r="I30" i="15"/>
  <c r="H30" i="15"/>
  <c r="G30" i="15"/>
  <c r="J29" i="15"/>
  <c r="J27" i="15"/>
  <c r="J27" i="17"/>
  <c r="J26" i="15"/>
  <c r="I24" i="15"/>
  <c r="H24" i="15"/>
  <c r="J24" i="15"/>
  <c r="J23" i="15"/>
  <c r="J22" i="15"/>
  <c r="J21" i="15"/>
  <c r="I20" i="15"/>
  <c r="H20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F121" i="15"/>
  <c r="E120" i="15"/>
  <c r="D120" i="15"/>
  <c r="C120" i="15"/>
  <c r="F119" i="15"/>
  <c r="F118" i="15"/>
  <c r="F117" i="15"/>
  <c r="F116" i="15"/>
  <c r="F114" i="15"/>
  <c r="F113" i="15"/>
  <c r="F112" i="15"/>
  <c r="F111" i="15"/>
  <c r="F110" i="15"/>
  <c r="F109" i="15"/>
  <c r="E108" i="15"/>
  <c r="D108" i="15"/>
  <c r="C108" i="15"/>
  <c r="F107" i="15"/>
  <c r="F106" i="15"/>
  <c r="F105" i="15"/>
  <c r="F104" i="15"/>
  <c r="E103" i="15"/>
  <c r="D103" i="15"/>
  <c r="D115" i="15"/>
  <c r="C103" i="15"/>
  <c r="F102" i="15"/>
  <c r="F101" i="15"/>
  <c r="F100" i="15"/>
  <c r="E97" i="15"/>
  <c r="D97" i="15"/>
  <c r="C97" i="15"/>
  <c r="C16" i="1"/>
  <c r="F96" i="15"/>
  <c r="F95" i="15"/>
  <c r="F94" i="15"/>
  <c r="F93" i="15"/>
  <c r="F92" i="15"/>
  <c r="F91" i="15"/>
  <c r="F90" i="15"/>
  <c r="F89" i="15"/>
  <c r="E88" i="15"/>
  <c r="D88" i="15"/>
  <c r="C88" i="15"/>
  <c r="C15" i="1"/>
  <c r="F87" i="15"/>
  <c r="F86" i="15"/>
  <c r="F85" i="15"/>
  <c r="F84" i="15"/>
  <c r="E83" i="15"/>
  <c r="E98" i="15"/>
  <c r="D83" i="15"/>
  <c r="C83" i="15"/>
  <c r="C14" i="1"/>
  <c r="F82" i="15"/>
  <c r="F81" i="15"/>
  <c r="F80" i="15"/>
  <c r="F79" i="15"/>
  <c r="F78" i="15"/>
  <c r="F77" i="15"/>
  <c r="F76" i="15"/>
  <c r="E74" i="15"/>
  <c r="D74" i="15"/>
  <c r="C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E60" i="15"/>
  <c r="D60" i="15"/>
  <c r="C60" i="15"/>
  <c r="F59" i="15"/>
  <c r="F58" i="15"/>
  <c r="F57" i="15"/>
  <c r="F56" i="15"/>
  <c r="F55" i="15"/>
  <c r="F54" i="15"/>
  <c r="F53" i="15"/>
  <c r="F52" i="15"/>
  <c r="E50" i="15"/>
  <c r="D50" i="15"/>
  <c r="C50" i="15"/>
  <c r="F49" i="15"/>
  <c r="F48" i="15"/>
  <c r="F47" i="15"/>
  <c r="F46" i="15"/>
  <c r="F45" i="15"/>
  <c r="E44" i="15"/>
  <c r="D44" i="15"/>
  <c r="C44" i="15"/>
  <c r="F43" i="15"/>
  <c r="F42" i="15"/>
  <c r="E41" i="15"/>
  <c r="D41" i="15"/>
  <c r="C41" i="15"/>
  <c r="F41" i="15"/>
  <c r="F40" i="15"/>
  <c r="F39" i="15"/>
  <c r="F38" i="15"/>
  <c r="F36" i="15"/>
  <c r="F35" i="15"/>
  <c r="F34" i="15"/>
  <c r="E33" i="15"/>
  <c r="D33" i="15"/>
  <c r="C33" i="15"/>
  <c r="F33" i="15"/>
  <c r="F32" i="15"/>
  <c r="F31" i="15"/>
  <c r="E30" i="15"/>
  <c r="D30" i="15"/>
  <c r="F29" i="15"/>
  <c r="F28" i="15"/>
  <c r="F27" i="15"/>
  <c r="F26" i="15"/>
  <c r="F23" i="15"/>
  <c r="F22" i="15"/>
  <c r="F24" i="15"/>
  <c r="F21" i="15"/>
  <c r="E20" i="15"/>
  <c r="E25" i="15"/>
  <c r="D20" i="15"/>
  <c r="C20" i="15"/>
  <c r="F20" i="15"/>
  <c r="F20" i="17"/>
  <c r="F19" i="15"/>
  <c r="F18" i="15"/>
  <c r="F17" i="15"/>
  <c r="F16" i="15"/>
  <c r="F14" i="15"/>
  <c r="F13" i="15"/>
  <c r="F12" i="15"/>
  <c r="F11" i="15"/>
  <c r="F10" i="15"/>
  <c r="F9" i="15"/>
  <c r="F8" i="15"/>
  <c r="F7" i="15"/>
  <c r="J121" i="2"/>
  <c r="I120" i="2"/>
  <c r="H120" i="2"/>
  <c r="G120" i="2"/>
  <c r="J119" i="2"/>
  <c r="J119" i="17"/>
  <c r="J118" i="2"/>
  <c r="J117" i="2"/>
  <c r="J117" i="17"/>
  <c r="J116" i="2"/>
  <c r="J114" i="2"/>
  <c r="J114" i="17"/>
  <c r="J113" i="2"/>
  <c r="J113" i="17"/>
  <c r="J112" i="2"/>
  <c r="J112" i="17"/>
  <c r="J111" i="2"/>
  <c r="J111" i="17"/>
  <c r="J110" i="2"/>
  <c r="J110" i="17"/>
  <c r="J109" i="2"/>
  <c r="J109" i="17"/>
  <c r="I108" i="2"/>
  <c r="H108" i="2"/>
  <c r="H108" i="17"/>
  <c r="G108" i="2"/>
  <c r="J107" i="2"/>
  <c r="J106" i="2"/>
  <c r="J105" i="2"/>
  <c r="J105" i="17"/>
  <c r="J104" i="2"/>
  <c r="J104" i="17"/>
  <c r="I103" i="2"/>
  <c r="I103" i="17"/>
  <c r="H103" i="2"/>
  <c r="G103" i="2"/>
  <c r="J103" i="2"/>
  <c r="J103" i="17"/>
  <c r="J102" i="2"/>
  <c r="J101" i="2"/>
  <c r="J101" i="17"/>
  <c r="J100" i="2"/>
  <c r="I97" i="2"/>
  <c r="H97" i="2"/>
  <c r="H98" i="2"/>
  <c r="H97" i="17"/>
  <c r="G97" i="2"/>
  <c r="E16" i="1"/>
  <c r="G16" i="1"/>
  <c r="J96" i="2"/>
  <c r="J95" i="2"/>
  <c r="J94" i="2"/>
  <c r="J94" i="17"/>
  <c r="J93" i="2"/>
  <c r="J93" i="17"/>
  <c r="J92" i="2"/>
  <c r="J92" i="17"/>
  <c r="J91" i="2"/>
  <c r="J90" i="2"/>
  <c r="J89" i="2"/>
  <c r="J89" i="17"/>
  <c r="I88" i="2"/>
  <c r="H88" i="2"/>
  <c r="G88" i="2"/>
  <c r="G15" i="1"/>
  <c r="J87" i="2"/>
  <c r="J86" i="2"/>
  <c r="J86" i="17"/>
  <c r="J85" i="2"/>
  <c r="J84" i="2"/>
  <c r="J84" i="17"/>
  <c r="I83" i="2"/>
  <c r="I83" i="17"/>
  <c r="H83" i="2"/>
  <c r="J82" i="2"/>
  <c r="J82" i="17"/>
  <c r="J81" i="2"/>
  <c r="J80" i="2"/>
  <c r="J80" i="17"/>
  <c r="J79" i="2"/>
  <c r="J79" i="17"/>
  <c r="J78" i="2"/>
  <c r="J78" i="17"/>
  <c r="J77" i="2"/>
  <c r="J77" i="17"/>
  <c r="J76" i="2"/>
  <c r="J76" i="17"/>
  <c r="I74" i="2"/>
  <c r="I74" i="17"/>
  <c r="H74" i="2"/>
  <c r="G74" i="2"/>
  <c r="J74" i="2"/>
  <c r="J74" i="17"/>
  <c r="J73" i="2"/>
  <c r="J73" i="17"/>
  <c r="J72" i="2"/>
  <c r="J72" i="17"/>
  <c r="J71" i="2"/>
  <c r="J71" i="17"/>
  <c r="J70" i="2"/>
  <c r="J69" i="2"/>
  <c r="J68" i="2"/>
  <c r="J68" i="17"/>
  <c r="J67" i="2"/>
  <c r="J67" i="17"/>
  <c r="J66" i="2"/>
  <c r="J66" i="17"/>
  <c r="J65" i="2"/>
  <c r="J64" i="2"/>
  <c r="J63" i="2"/>
  <c r="J63" i="17"/>
  <c r="J62" i="2"/>
  <c r="J62" i="17"/>
  <c r="J61" i="2"/>
  <c r="J61" i="17"/>
  <c r="I60" i="2"/>
  <c r="H60" i="2"/>
  <c r="J59" i="2"/>
  <c r="J59" i="17"/>
  <c r="J58" i="2"/>
  <c r="J58" i="17"/>
  <c r="J57" i="2"/>
  <c r="J56" i="2"/>
  <c r="J55" i="2"/>
  <c r="J54" i="2"/>
  <c r="J53" i="2"/>
  <c r="J52" i="2"/>
  <c r="J52" i="17"/>
  <c r="I50" i="2"/>
  <c r="H50" i="2"/>
  <c r="G50" i="2"/>
  <c r="J49" i="2"/>
  <c r="J49" i="17"/>
  <c r="J48" i="2"/>
  <c r="J47" i="2"/>
  <c r="J46" i="2"/>
  <c r="J46" i="17"/>
  <c r="I44" i="2"/>
  <c r="H44" i="2"/>
  <c r="G44" i="2"/>
  <c r="J43" i="2"/>
  <c r="J42" i="2"/>
  <c r="I41" i="2"/>
  <c r="H41" i="2"/>
  <c r="G41" i="2"/>
  <c r="G41" i="17"/>
  <c r="J40" i="2"/>
  <c r="J39" i="2"/>
  <c r="J39" i="17"/>
  <c r="J38" i="2"/>
  <c r="J38" i="17"/>
  <c r="J37" i="2"/>
  <c r="J36" i="2"/>
  <c r="J36" i="17"/>
  <c r="J35" i="2"/>
  <c r="J35" i="17"/>
  <c r="J34" i="2"/>
  <c r="I33" i="2"/>
  <c r="I33" i="17"/>
  <c r="H33" i="2"/>
  <c r="G33" i="2"/>
  <c r="J32" i="2"/>
  <c r="J32" i="17"/>
  <c r="J31" i="2"/>
  <c r="J31" i="17"/>
  <c r="I30" i="2"/>
  <c r="H30" i="2"/>
  <c r="J29" i="2"/>
  <c r="J29" i="17"/>
  <c r="J28" i="2"/>
  <c r="J27" i="2"/>
  <c r="J26" i="2"/>
  <c r="J26" i="17"/>
  <c r="I24" i="2"/>
  <c r="H24" i="2"/>
  <c r="G24" i="2"/>
  <c r="G25" i="2"/>
  <c r="J23" i="2"/>
  <c r="J23" i="17"/>
  <c r="J22" i="2"/>
  <c r="J22" i="17"/>
  <c r="J21" i="2"/>
  <c r="J21" i="17"/>
  <c r="I20" i="2"/>
  <c r="H20" i="2"/>
  <c r="G20" i="2"/>
  <c r="J20" i="2"/>
  <c r="J19" i="2"/>
  <c r="J19" i="17"/>
  <c r="J18" i="2"/>
  <c r="J18" i="17"/>
  <c r="J17" i="2"/>
  <c r="J17" i="17"/>
  <c r="J16" i="2"/>
  <c r="J15" i="2"/>
  <c r="J15" i="17"/>
  <c r="J14" i="2"/>
  <c r="J14" i="17"/>
  <c r="J13" i="2"/>
  <c r="J12" i="2"/>
  <c r="J12" i="17"/>
  <c r="J11" i="2"/>
  <c r="J11" i="17"/>
  <c r="J10" i="2"/>
  <c r="J10" i="17"/>
  <c r="J9" i="2"/>
  <c r="J9" i="17"/>
  <c r="J8" i="2"/>
  <c r="J8" i="17"/>
  <c r="F121" i="2"/>
  <c r="F121" i="17"/>
  <c r="E120" i="2"/>
  <c r="D120" i="2"/>
  <c r="C120" i="2"/>
  <c r="C120" i="17"/>
  <c r="F119" i="2"/>
  <c r="F118" i="2"/>
  <c r="F118" i="17"/>
  <c r="F117" i="2"/>
  <c r="F117" i="17"/>
  <c r="F116" i="2"/>
  <c r="F116" i="17"/>
  <c r="F114" i="2"/>
  <c r="F114" i="17"/>
  <c r="F113" i="2"/>
  <c r="F113" i="17"/>
  <c r="F112" i="2"/>
  <c r="F112" i="17"/>
  <c r="F111" i="2"/>
  <c r="F111" i="17"/>
  <c r="F110" i="2"/>
  <c r="F109" i="2"/>
  <c r="F109" i="17"/>
  <c r="E108" i="2"/>
  <c r="E108" i="17"/>
  <c r="D108" i="2"/>
  <c r="D108" i="17"/>
  <c r="C108" i="2"/>
  <c r="F107" i="2"/>
  <c r="F106" i="2"/>
  <c r="F106" i="17"/>
  <c r="F105" i="2"/>
  <c r="F105" i="17"/>
  <c r="F104" i="2"/>
  <c r="F104" i="17"/>
  <c r="E103" i="2"/>
  <c r="D103" i="2"/>
  <c r="C103" i="2"/>
  <c r="C103" i="17"/>
  <c r="F102" i="2"/>
  <c r="F101" i="2"/>
  <c r="F101" i="17"/>
  <c r="F100" i="2"/>
  <c r="F100" i="17"/>
  <c r="E97" i="2"/>
  <c r="E97" i="17"/>
  <c r="D97" i="2"/>
  <c r="C97" i="2"/>
  <c r="C97" i="17"/>
  <c r="B16" i="1"/>
  <c r="D16" i="1"/>
  <c r="F96" i="2"/>
  <c r="F96" i="17"/>
  <c r="F95" i="2"/>
  <c r="F95" i="17"/>
  <c r="F94" i="2"/>
  <c r="F93" i="2"/>
  <c r="F93" i="17"/>
  <c r="F92" i="2"/>
  <c r="F92" i="17"/>
  <c r="F91" i="2"/>
  <c r="F91" i="17"/>
  <c r="F90" i="2"/>
  <c r="F90" i="17"/>
  <c r="F89" i="2"/>
  <c r="F89" i="17"/>
  <c r="E88" i="2"/>
  <c r="E88" i="17"/>
  <c r="D88" i="2"/>
  <c r="D88" i="17"/>
  <c r="C88" i="2"/>
  <c r="C88" i="17"/>
  <c r="F87" i="2"/>
  <c r="F87" i="17"/>
  <c r="F86" i="2"/>
  <c r="F86" i="17"/>
  <c r="F85" i="2"/>
  <c r="F85" i="17"/>
  <c r="F84" i="2"/>
  <c r="F84" i="17"/>
  <c r="E83" i="2"/>
  <c r="D83" i="2"/>
  <c r="F82" i="2"/>
  <c r="F82" i="17"/>
  <c r="F81" i="2"/>
  <c r="F80" i="2"/>
  <c r="F80" i="17"/>
  <c r="F79" i="2"/>
  <c r="F79" i="17"/>
  <c r="F78" i="2"/>
  <c r="F78" i="17"/>
  <c r="F77" i="2"/>
  <c r="F77" i="17"/>
  <c r="F76" i="2"/>
  <c r="E74" i="2"/>
  <c r="E74" i="17"/>
  <c r="D74" i="2"/>
  <c r="D74" i="17"/>
  <c r="C74" i="2"/>
  <c r="C74" i="17"/>
  <c r="F73" i="2"/>
  <c r="F73" i="17"/>
  <c r="F72" i="2"/>
  <c r="F72" i="17"/>
  <c r="F71" i="2"/>
  <c r="F71" i="17"/>
  <c r="F70" i="2"/>
  <c r="F70" i="17"/>
  <c r="F69" i="2"/>
  <c r="F69" i="17"/>
  <c r="F68" i="2"/>
  <c r="F68" i="17"/>
  <c r="F67" i="2"/>
  <c r="F67" i="17"/>
  <c r="F66" i="2"/>
  <c r="F66" i="17"/>
  <c r="F65" i="2"/>
  <c r="F65" i="17"/>
  <c r="F64" i="2"/>
  <c r="F64" i="17"/>
  <c r="F63" i="2"/>
  <c r="F63" i="17"/>
  <c r="F62" i="2"/>
  <c r="F62" i="17"/>
  <c r="F61" i="2"/>
  <c r="F61" i="17"/>
  <c r="E60" i="2"/>
  <c r="E60" i="17"/>
  <c r="D60" i="2"/>
  <c r="D60" i="17"/>
  <c r="C60" i="2"/>
  <c r="B13" i="1"/>
  <c r="D13" i="1"/>
  <c r="F59" i="2"/>
  <c r="F59" i="17"/>
  <c r="F58" i="2"/>
  <c r="F58" i="17"/>
  <c r="F57" i="2"/>
  <c r="F57" i="17"/>
  <c r="F56" i="2"/>
  <c r="F56" i="17"/>
  <c r="F55" i="2"/>
  <c r="F55" i="17"/>
  <c r="F54" i="2"/>
  <c r="F54" i="17"/>
  <c r="F53" i="2"/>
  <c r="F53" i="17"/>
  <c r="F52" i="2"/>
  <c r="E50" i="2"/>
  <c r="E50" i="17"/>
  <c r="D50" i="2"/>
  <c r="C50" i="2"/>
  <c r="C50" i="17"/>
  <c r="F49" i="2"/>
  <c r="F49" i="17"/>
  <c r="F48" i="2"/>
  <c r="F48" i="17"/>
  <c r="F47" i="2"/>
  <c r="F47" i="17"/>
  <c r="F46" i="2"/>
  <c r="E44" i="2"/>
  <c r="E44" i="17"/>
  <c r="D44" i="2"/>
  <c r="D44" i="17"/>
  <c r="C44" i="2"/>
  <c r="F44" i="2"/>
  <c r="F43" i="2"/>
  <c r="F43" i="17"/>
  <c r="F42" i="2"/>
  <c r="F42" i="17"/>
  <c r="E41" i="2"/>
  <c r="E41" i="17"/>
  <c r="D41" i="2"/>
  <c r="D41" i="17"/>
  <c r="F40" i="2"/>
  <c r="F38" i="2"/>
  <c r="F38" i="17"/>
  <c r="F37" i="2"/>
  <c r="F36" i="2"/>
  <c r="F35" i="2"/>
  <c r="F35" i="17"/>
  <c r="F34" i="2"/>
  <c r="F34" i="17"/>
  <c r="E33" i="2"/>
  <c r="D33" i="2"/>
  <c r="C33" i="2"/>
  <c r="F33" i="2"/>
  <c r="F33" i="17"/>
  <c r="F32" i="2"/>
  <c r="F31" i="2"/>
  <c r="F31" i="17"/>
  <c r="E30" i="2"/>
  <c r="D30" i="2"/>
  <c r="C30" i="2"/>
  <c r="F29" i="2"/>
  <c r="F29" i="17"/>
  <c r="F28" i="2"/>
  <c r="F28" i="17"/>
  <c r="F27" i="2"/>
  <c r="F27" i="17"/>
  <c r="F26" i="2"/>
  <c r="F26" i="17"/>
  <c r="E24" i="2"/>
  <c r="D24" i="2"/>
  <c r="D24" i="17"/>
  <c r="C24" i="2"/>
  <c r="C24" i="17"/>
  <c r="F23" i="2"/>
  <c r="F23" i="17"/>
  <c r="F22" i="2"/>
  <c r="F21" i="2"/>
  <c r="F21" i="17"/>
  <c r="E20" i="2"/>
  <c r="E20" i="17"/>
  <c r="D20" i="2"/>
  <c r="D20" i="17"/>
  <c r="C20" i="2"/>
  <c r="F19" i="2"/>
  <c r="F19" i="17"/>
  <c r="F18" i="2"/>
  <c r="F18" i="17"/>
  <c r="F17" i="2"/>
  <c r="F16" i="2"/>
  <c r="F16" i="17"/>
  <c r="F15" i="2"/>
  <c r="F14" i="2"/>
  <c r="F14" i="17"/>
  <c r="F13" i="2"/>
  <c r="F12" i="2"/>
  <c r="F12" i="17"/>
  <c r="F11" i="2"/>
  <c r="F11" i="17"/>
  <c r="F10" i="2"/>
  <c r="F10" i="17"/>
  <c r="F9" i="2"/>
  <c r="F9" i="17"/>
  <c r="F8" i="2"/>
  <c r="F8" i="17"/>
  <c r="F7" i="2"/>
  <c r="F7" i="17"/>
  <c r="D25" i="1"/>
  <c r="D12" i="1"/>
  <c r="D119" i="31"/>
  <c r="D108" i="31"/>
  <c r="D97" i="31"/>
  <c r="D86" i="31"/>
  <c r="D64" i="31"/>
  <c r="D53" i="31"/>
  <c r="D41" i="31"/>
  <c r="D30" i="31"/>
  <c r="D19" i="31"/>
  <c r="D118" i="30"/>
  <c r="D107" i="30"/>
  <c r="D96" i="30"/>
  <c r="D85" i="30"/>
  <c r="D74" i="30"/>
  <c r="D63" i="30"/>
  <c r="D52" i="30"/>
  <c r="D41" i="30"/>
  <c r="D30" i="30"/>
  <c r="D19" i="30"/>
  <c r="F36" i="41"/>
  <c r="F44" i="41"/>
  <c r="E36" i="41"/>
  <c r="E44" i="41"/>
  <c r="F23" i="41"/>
  <c r="E23" i="41"/>
  <c r="E31" i="41"/>
  <c r="F16" i="41"/>
  <c r="F11" i="41"/>
  <c r="F31" i="41"/>
  <c r="E11" i="41"/>
  <c r="I95" i="33"/>
  <c r="H95" i="33"/>
  <c r="G95" i="33"/>
  <c r="I93" i="33"/>
  <c r="H93" i="33"/>
  <c r="G93" i="33"/>
  <c r="I92" i="33"/>
  <c r="H92" i="33"/>
  <c r="G92" i="33"/>
  <c r="I91" i="33"/>
  <c r="H91" i="33"/>
  <c r="G91" i="33"/>
  <c r="I90" i="33"/>
  <c r="H90" i="33"/>
  <c r="G90" i="33"/>
  <c r="I88" i="33"/>
  <c r="H88" i="33"/>
  <c r="G88" i="33"/>
  <c r="I87" i="33"/>
  <c r="H87" i="33"/>
  <c r="G87" i="33"/>
  <c r="I86" i="33"/>
  <c r="H86" i="33"/>
  <c r="G86" i="33"/>
  <c r="I85" i="33"/>
  <c r="H85" i="33"/>
  <c r="G85" i="33"/>
  <c r="I84" i="33"/>
  <c r="H84" i="33"/>
  <c r="G84" i="33"/>
  <c r="I82" i="33"/>
  <c r="H82" i="33"/>
  <c r="G82" i="33"/>
  <c r="I81" i="33"/>
  <c r="H81" i="33"/>
  <c r="G81" i="33"/>
  <c r="I80" i="33"/>
  <c r="H80" i="33"/>
  <c r="G80" i="33"/>
  <c r="I79" i="33"/>
  <c r="H79" i="33"/>
  <c r="G79" i="33"/>
  <c r="I77" i="33"/>
  <c r="H77" i="33"/>
  <c r="G77" i="33"/>
  <c r="I76" i="33"/>
  <c r="H76" i="33"/>
  <c r="G76" i="33"/>
  <c r="I75" i="33"/>
  <c r="H75" i="33"/>
  <c r="G75" i="33"/>
  <c r="I74" i="33"/>
  <c r="H74" i="33"/>
  <c r="G74" i="33"/>
  <c r="I72" i="33"/>
  <c r="H72" i="33"/>
  <c r="G72" i="33"/>
  <c r="I71" i="33"/>
  <c r="H71" i="33"/>
  <c r="G71" i="33"/>
  <c r="I70" i="33"/>
  <c r="H70" i="33"/>
  <c r="G70" i="33"/>
  <c r="I64" i="33"/>
  <c r="H64" i="33"/>
  <c r="G64" i="33"/>
  <c r="I63" i="33"/>
  <c r="H63" i="33"/>
  <c r="G63" i="33"/>
  <c r="I62" i="33"/>
  <c r="H62" i="33"/>
  <c r="G62" i="33"/>
  <c r="I60" i="33"/>
  <c r="H60" i="33"/>
  <c r="G60" i="33"/>
  <c r="I59" i="33"/>
  <c r="H59" i="33"/>
  <c r="G59" i="33"/>
  <c r="I58" i="33"/>
  <c r="H58" i="33"/>
  <c r="G58" i="33"/>
  <c r="I57" i="33"/>
  <c r="H57" i="33"/>
  <c r="G57" i="33"/>
  <c r="I56" i="33"/>
  <c r="H56" i="33"/>
  <c r="G56" i="33"/>
  <c r="I54" i="33"/>
  <c r="H54" i="33"/>
  <c r="G54" i="33"/>
  <c r="I53" i="33"/>
  <c r="H53" i="33"/>
  <c r="G53" i="33"/>
  <c r="I52" i="33"/>
  <c r="H52" i="33"/>
  <c r="G52" i="33"/>
  <c r="I51" i="33"/>
  <c r="H51" i="33"/>
  <c r="G51" i="33"/>
  <c r="I50" i="33"/>
  <c r="H50" i="33"/>
  <c r="G50" i="33"/>
  <c r="I47" i="33"/>
  <c r="H47" i="33"/>
  <c r="G47" i="33"/>
  <c r="I46" i="33"/>
  <c r="H46" i="33"/>
  <c r="G46" i="33"/>
  <c r="I45" i="33"/>
  <c r="H45" i="33"/>
  <c r="G45" i="33"/>
  <c r="I43" i="33"/>
  <c r="H43" i="33"/>
  <c r="G43" i="33"/>
  <c r="I42" i="33"/>
  <c r="H42" i="33"/>
  <c r="G42" i="33"/>
  <c r="I41" i="33"/>
  <c r="H41" i="33"/>
  <c r="G41" i="33"/>
  <c r="I40" i="33"/>
  <c r="H40" i="33"/>
  <c r="G40" i="33"/>
  <c r="I39" i="33"/>
  <c r="H39" i="33"/>
  <c r="G39" i="33"/>
  <c r="I38" i="33"/>
  <c r="H38" i="33"/>
  <c r="G38" i="33"/>
  <c r="I37" i="33"/>
  <c r="H37" i="33"/>
  <c r="G37" i="33"/>
  <c r="I36" i="33"/>
  <c r="H36" i="33"/>
  <c r="G36" i="33"/>
  <c r="I35" i="33"/>
  <c r="H35" i="33"/>
  <c r="G35" i="33"/>
  <c r="I34" i="33"/>
  <c r="H34" i="33"/>
  <c r="G34" i="33"/>
  <c r="I32" i="33"/>
  <c r="H32" i="33"/>
  <c r="G32" i="33"/>
  <c r="I30" i="33"/>
  <c r="H30" i="33"/>
  <c r="G30" i="33"/>
  <c r="I29" i="33"/>
  <c r="H29" i="33"/>
  <c r="G29" i="33"/>
  <c r="I28" i="33"/>
  <c r="H28" i="33"/>
  <c r="G28" i="33"/>
  <c r="I27" i="33"/>
  <c r="H27" i="33"/>
  <c r="G27" i="33"/>
  <c r="I26" i="33"/>
  <c r="H26" i="33"/>
  <c r="G26" i="33"/>
  <c r="I25" i="33"/>
  <c r="H25" i="33"/>
  <c r="I24" i="33"/>
  <c r="H24" i="33"/>
  <c r="G24" i="33"/>
  <c r="I23" i="33"/>
  <c r="H23" i="33"/>
  <c r="G23" i="33"/>
  <c r="I21" i="33"/>
  <c r="H21" i="33"/>
  <c r="G21" i="33"/>
  <c r="I20" i="33"/>
  <c r="H20" i="33"/>
  <c r="G20" i="33"/>
  <c r="I18" i="33"/>
  <c r="H18" i="33"/>
  <c r="G18" i="33"/>
  <c r="I17" i="33"/>
  <c r="H17" i="33"/>
  <c r="G17" i="33"/>
  <c r="I16" i="33"/>
  <c r="H16" i="33"/>
  <c r="G16" i="33"/>
  <c r="I15" i="33"/>
  <c r="H15" i="33"/>
  <c r="G15" i="33"/>
  <c r="I14" i="33"/>
  <c r="H14" i="33"/>
  <c r="G14" i="33"/>
  <c r="I12" i="33"/>
  <c r="H12" i="33"/>
  <c r="G12" i="33"/>
  <c r="I11" i="33"/>
  <c r="H11" i="33"/>
  <c r="G11" i="33"/>
  <c r="I10" i="33"/>
  <c r="H10" i="33"/>
  <c r="G10" i="33"/>
  <c r="I9" i="33"/>
  <c r="H9" i="33"/>
  <c r="G9" i="33"/>
  <c r="I8" i="33"/>
  <c r="H8" i="33"/>
  <c r="G8" i="33"/>
  <c r="I7" i="33"/>
  <c r="H7" i="33"/>
  <c r="G7" i="33"/>
  <c r="H83" i="33"/>
  <c r="J80" i="33"/>
  <c r="J64" i="33"/>
  <c r="G48" i="33"/>
  <c r="I31" i="33"/>
  <c r="J17" i="33"/>
  <c r="I13" i="33"/>
  <c r="J93" i="33"/>
  <c r="J88" i="33"/>
  <c r="J87" i="33"/>
  <c r="J82" i="33"/>
  <c r="J77" i="33"/>
  <c r="J70" i="33"/>
  <c r="J56" i="33"/>
  <c r="J47" i="33"/>
  <c r="J42" i="33"/>
  <c r="J39" i="33"/>
  <c r="J38" i="33"/>
  <c r="J34" i="33"/>
  <c r="J30" i="33"/>
  <c r="J27" i="33"/>
  <c r="I22" i="33"/>
  <c r="G22" i="33"/>
  <c r="J18" i="33"/>
  <c r="J9" i="33"/>
  <c r="J7" i="33"/>
  <c r="I121" i="17"/>
  <c r="H121" i="17"/>
  <c r="G121" i="17"/>
  <c r="I119" i="17"/>
  <c r="H119" i="17"/>
  <c r="G119" i="17"/>
  <c r="I118" i="17"/>
  <c r="H118" i="17"/>
  <c r="G118" i="17"/>
  <c r="I117" i="17"/>
  <c r="H117" i="17"/>
  <c r="G117" i="17"/>
  <c r="I116" i="17"/>
  <c r="H116" i="17"/>
  <c r="G116" i="17"/>
  <c r="I114" i="17"/>
  <c r="H114" i="17"/>
  <c r="G114" i="17"/>
  <c r="I113" i="17"/>
  <c r="H113" i="17"/>
  <c r="G113" i="17"/>
  <c r="I112" i="17"/>
  <c r="H112" i="17"/>
  <c r="G112" i="17"/>
  <c r="I111" i="17"/>
  <c r="H111" i="17"/>
  <c r="G111" i="17"/>
  <c r="I110" i="17"/>
  <c r="H110" i="17"/>
  <c r="G110" i="17"/>
  <c r="I109" i="17"/>
  <c r="H109" i="17"/>
  <c r="G109" i="17"/>
  <c r="I107" i="17"/>
  <c r="H107" i="17"/>
  <c r="G107" i="17"/>
  <c r="I106" i="17"/>
  <c r="H106" i="17"/>
  <c r="G106" i="17"/>
  <c r="I105" i="17"/>
  <c r="H105" i="17"/>
  <c r="G105" i="17"/>
  <c r="I104" i="17"/>
  <c r="H104" i="17"/>
  <c r="G104" i="17"/>
  <c r="I102" i="17"/>
  <c r="H102" i="17"/>
  <c r="G102" i="17"/>
  <c r="I101" i="17"/>
  <c r="H101" i="17"/>
  <c r="G101" i="17"/>
  <c r="I100" i="17"/>
  <c r="H100" i="17"/>
  <c r="G100" i="17"/>
  <c r="I96" i="17"/>
  <c r="H96" i="17"/>
  <c r="G96" i="17"/>
  <c r="I95" i="17"/>
  <c r="H95" i="17"/>
  <c r="G95" i="17"/>
  <c r="I94" i="17"/>
  <c r="H94" i="17"/>
  <c r="G94" i="17"/>
  <c r="I93" i="17"/>
  <c r="H93" i="17"/>
  <c r="G93" i="17"/>
  <c r="I92" i="17"/>
  <c r="H92" i="17"/>
  <c r="G92" i="17"/>
  <c r="I91" i="17"/>
  <c r="H91" i="17"/>
  <c r="G91" i="17"/>
  <c r="I90" i="17"/>
  <c r="H90" i="17"/>
  <c r="G90" i="17"/>
  <c r="I89" i="17"/>
  <c r="H89" i="17"/>
  <c r="G89" i="17"/>
  <c r="I87" i="17"/>
  <c r="H87" i="17"/>
  <c r="G87" i="17"/>
  <c r="I86" i="17"/>
  <c r="H86" i="17"/>
  <c r="G86" i="17"/>
  <c r="I85" i="17"/>
  <c r="H85" i="17"/>
  <c r="G85" i="17"/>
  <c r="I84" i="17"/>
  <c r="H84" i="17"/>
  <c r="G84" i="17"/>
  <c r="I82" i="17"/>
  <c r="H82" i="17"/>
  <c r="G82" i="17"/>
  <c r="I81" i="17"/>
  <c r="H81" i="17"/>
  <c r="G81" i="17"/>
  <c r="I80" i="17"/>
  <c r="H80" i="17"/>
  <c r="G80" i="17"/>
  <c r="I79" i="17"/>
  <c r="H79" i="17"/>
  <c r="G79" i="17"/>
  <c r="I78" i="17"/>
  <c r="H78" i="17"/>
  <c r="G78" i="17"/>
  <c r="I77" i="17"/>
  <c r="H77" i="17"/>
  <c r="G77" i="17"/>
  <c r="I76" i="17"/>
  <c r="H76" i="17"/>
  <c r="G76" i="17"/>
  <c r="I73" i="17"/>
  <c r="H73" i="17"/>
  <c r="G73" i="17"/>
  <c r="I72" i="17"/>
  <c r="H72" i="17"/>
  <c r="G72" i="17"/>
  <c r="I71" i="17"/>
  <c r="H71" i="17"/>
  <c r="G71" i="17"/>
  <c r="I70" i="17"/>
  <c r="H70" i="17"/>
  <c r="G70" i="17"/>
  <c r="I69" i="17"/>
  <c r="H69" i="17"/>
  <c r="G69" i="17"/>
  <c r="I68" i="17"/>
  <c r="H68" i="17"/>
  <c r="G68" i="17"/>
  <c r="I67" i="17"/>
  <c r="H67" i="17"/>
  <c r="G67" i="17"/>
  <c r="I66" i="17"/>
  <c r="H66" i="17"/>
  <c r="G66" i="17"/>
  <c r="I65" i="17"/>
  <c r="H65" i="17"/>
  <c r="G65" i="17"/>
  <c r="I64" i="17"/>
  <c r="H64" i="17"/>
  <c r="G64" i="17"/>
  <c r="I63" i="17"/>
  <c r="H63" i="17"/>
  <c r="G63" i="17"/>
  <c r="I62" i="17"/>
  <c r="H62" i="17"/>
  <c r="G62" i="17"/>
  <c r="I61" i="17"/>
  <c r="H61" i="17"/>
  <c r="G61" i="17"/>
  <c r="I59" i="17"/>
  <c r="H59" i="17"/>
  <c r="G59" i="17"/>
  <c r="I58" i="17"/>
  <c r="H58" i="17"/>
  <c r="G58" i="17"/>
  <c r="I57" i="17"/>
  <c r="H57" i="17"/>
  <c r="G57" i="17"/>
  <c r="I56" i="17"/>
  <c r="H56" i="17"/>
  <c r="G56" i="17"/>
  <c r="I55" i="17"/>
  <c r="H55" i="17"/>
  <c r="G55" i="17"/>
  <c r="I54" i="17"/>
  <c r="H54" i="17"/>
  <c r="G54" i="17"/>
  <c r="I53" i="17"/>
  <c r="H53" i="17"/>
  <c r="G53" i="17"/>
  <c r="I52" i="17"/>
  <c r="H52" i="17"/>
  <c r="G52" i="17"/>
  <c r="I49" i="17"/>
  <c r="H49" i="17"/>
  <c r="G49" i="17"/>
  <c r="I48" i="17"/>
  <c r="H48" i="17"/>
  <c r="G48" i="17"/>
  <c r="I47" i="17"/>
  <c r="H47" i="17"/>
  <c r="G47" i="17"/>
  <c r="I46" i="17"/>
  <c r="H46" i="17"/>
  <c r="G46" i="17"/>
  <c r="I45" i="17"/>
  <c r="H45" i="17"/>
  <c r="I43" i="17"/>
  <c r="H43" i="17"/>
  <c r="G43" i="17"/>
  <c r="I42" i="17"/>
  <c r="H42" i="17"/>
  <c r="G42" i="17"/>
  <c r="I40" i="17"/>
  <c r="H40" i="17"/>
  <c r="G40" i="17"/>
  <c r="I39" i="17"/>
  <c r="H39" i="17"/>
  <c r="G39" i="17"/>
  <c r="I38" i="17"/>
  <c r="H38" i="17"/>
  <c r="G38" i="17"/>
  <c r="I37" i="17"/>
  <c r="H37" i="17"/>
  <c r="G37" i="17"/>
  <c r="I36" i="17"/>
  <c r="H36" i="17"/>
  <c r="G36" i="17"/>
  <c r="I35" i="17"/>
  <c r="H35" i="17"/>
  <c r="G35" i="17"/>
  <c r="I34" i="17"/>
  <c r="H34" i="17"/>
  <c r="G34" i="17"/>
  <c r="I32" i="17"/>
  <c r="H32" i="17"/>
  <c r="G32" i="17"/>
  <c r="I31" i="17"/>
  <c r="H31" i="17"/>
  <c r="G31" i="17"/>
  <c r="I29" i="17"/>
  <c r="H29" i="17"/>
  <c r="G29" i="17"/>
  <c r="I28" i="17"/>
  <c r="H28" i="17"/>
  <c r="G28" i="17"/>
  <c r="I27" i="17"/>
  <c r="H27" i="17"/>
  <c r="G27" i="17"/>
  <c r="I26" i="17"/>
  <c r="H26" i="17"/>
  <c r="G26" i="17"/>
  <c r="I23" i="17"/>
  <c r="H23" i="17"/>
  <c r="G23" i="17"/>
  <c r="I22" i="17"/>
  <c r="H22" i="17"/>
  <c r="G22" i="17"/>
  <c r="I21" i="17"/>
  <c r="H21" i="17"/>
  <c r="G21" i="17"/>
  <c r="I19" i="17"/>
  <c r="H19" i="17"/>
  <c r="G19" i="17"/>
  <c r="I18" i="17"/>
  <c r="H18" i="17"/>
  <c r="G18" i="17"/>
  <c r="I17" i="17"/>
  <c r="H17" i="17"/>
  <c r="G17" i="17"/>
  <c r="I16" i="17"/>
  <c r="H16" i="17"/>
  <c r="G16" i="17"/>
  <c r="I15" i="17"/>
  <c r="H15" i="17"/>
  <c r="G15" i="17"/>
  <c r="I14" i="17"/>
  <c r="H14" i="17"/>
  <c r="G14" i="17"/>
  <c r="I13" i="17"/>
  <c r="H13" i="17"/>
  <c r="G13" i="17"/>
  <c r="I12" i="17"/>
  <c r="H12" i="17"/>
  <c r="G12" i="17"/>
  <c r="I11" i="17"/>
  <c r="H11" i="17"/>
  <c r="G11" i="17"/>
  <c r="I10" i="17"/>
  <c r="H10" i="17"/>
  <c r="G10" i="17"/>
  <c r="I9" i="17"/>
  <c r="H9" i="17"/>
  <c r="G9" i="17"/>
  <c r="I8" i="17"/>
  <c r="H8" i="17"/>
  <c r="G8" i="17"/>
  <c r="I7" i="17"/>
  <c r="H7" i="17"/>
  <c r="J118" i="17"/>
  <c r="J116" i="17"/>
  <c r="J106" i="17"/>
  <c r="H103" i="17"/>
  <c r="G103" i="17"/>
  <c r="J96" i="17"/>
  <c r="J90" i="17"/>
  <c r="H88" i="17"/>
  <c r="J85" i="17"/>
  <c r="J69" i="17"/>
  <c r="J65" i="17"/>
  <c r="H60" i="17"/>
  <c r="J57" i="17"/>
  <c r="J55" i="17"/>
  <c r="J53" i="17"/>
  <c r="H50" i="17"/>
  <c r="I44" i="17"/>
  <c r="H44" i="17"/>
  <c r="J42" i="17"/>
  <c r="H30" i="17"/>
  <c r="J16" i="17"/>
  <c r="D36" i="41"/>
  <c r="D44" i="41"/>
  <c r="C36" i="41"/>
  <c r="C44" i="41"/>
  <c r="D23" i="41"/>
  <c r="C23" i="41"/>
  <c r="D16" i="41"/>
  <c r="D11" i="41"/>
  <c r="C11" i="41"/>
  <c r="C31" i="41"/>
  <c r="C119" i="31"/>
  <c r="C108" i="31"/>
  <c r="C97" i="31"/>
  <c r="C86" i="31"/>
  <c r="C75" i="31"/>
  <c r="C64" i="31"/>
  <c r="C53" i="31"/>
  <c r="C41" i="31"/>
  <c r="C30" i="31"/>
  <c r="C19" i="31"/>
  <c r="C118" i="30"/>
  <c r="C107" i="30"/>
  <c r="C74" i="30"/>
  <c r="C85" i="30"/>
  <c r="C96" i="30"/>
  <c r="C63" i="30"/>
  <c r="C52" i="30"/>
  <c r="C41" i="30"/>
  <c r="C30" i="30"/>
  <c r="C19" i="30"/>
  <c r="C14" i="33"/>
  <c r="D14" i="33"/>
  <c r="E14" i="33"/>
  <c r="C15" i="33"/>
  <c r="D15" i="33"/>
  <c r="E15" i="33"/>
  <c r="C16" i="33"/>
  <c r="D16" i="33"/>
  <c r="E16" i="33"/>
  <c r="C17" i="33"/>
  <c r="D17" i="33"/>
  <c r="E17" i="33"/>
  <c r="C18" i="33"/>
  <c r="D18" i="33"/>
  <c r="E18" i="33"/>
  <c r="C20" i="33"/>
  <c r="D20" i="33"/>
  <c r="E20" i="33"/>
  <c r="C21" i="33"/>
  <c r="D21" i="33"/>
  <c r="E21" i="33"/>
  <c r="C23" i="33"/>
  <c r="D23" i="33"/>
  <c r="E23" i="33"/>
  <c r="C24" i="33"/>
  <c r="D24" i="33"/>
  <c r="E24" i="33"/>
  <c r="C25" i="33"/>
  <c r="D25" i="33"/>
  <c r="E25" i="33"/>
  <c r="C26" i="33"/>
  <c r="D26" i="33"/>
  <c r="E26" i="33"/>
  <c r="C27" i="33"/>
  <c r="D27" i="33"/>
  <c r="E27" i="33"/>
  <c r="C28" i="33"/>
  <c r="D28" i="33"/>
  <c r="E28" i="33"/>
  <c r="C29" i="33"/>
  <c r="D29" i="33"/>
  <c r="E29" i="33"/>
  <c r="C30" i="33"/>
  <c r="D30" i="33"/>
  <c r="E30" i="33"/>
  <c r="C32" i="33"/>
  <c r="D32" i="33"/>
  <c r="E32" i="33"/>
  <c r="C34" i="33"/>
  <c r="D34" i="33"/>
  <c r="E34" i="33"/>
  <c r="C35" i="33"/>
  <c r="D35" i="33"/>
  <c r="E35" i="33"/>
  <c r="C36" i="33"/>
  <c r="D36" i="33"/>
  <c r="E36" i="33"/>
  <c r="C37" i="33"/>
  <c r="D37" i="33"/>
  <c r="E37" i="33"/>
  <c r="C38" i="33"/>
  <c r="D38" i="33"/>
  <c r="E38" i="33"/>
  <c r="C39" i="33"/>
  <c r="D39" i="33"/>
  <c r="E39" i="33"/>
  <c r="C40" i="33"/>
  <c r="D40" i="33"/>
  <c r="E40" i="33"/>
  <c r="C41" i="33"/>
  <c r="D41" i="33"/>
  <c r="E41" i="33"/>
  <c r="C42" i="33"/>
  <c r="D42" i="33"/>
  <c r="E42" i="33"/>
  <c r="C43" i="33"/>
  <c r="D43" i="33"/>
  <c r="E43" i="33"/>
  <c r="C45" i="33"/>
  <c r="D45" i="33"/>
  <c r="E45" i="33"/>
  <c r="C46" i="33"/>
  <c r="D46" i="33"/>
  <c r="E46" i="33"/>
  <c r="C47" i="33"/>
  <c r="D47" i="33"/>
  <c r="E47" i="33"/>
  <c r="C50" i="33"/>
  <c r="D50" i="33"/>
  <c r="E50" i="33"/>
  <c r="C51" i="33"/>
  <c r="D51" i="33"/>
  <c r="E51" i="33"/>
  <c r="C52" i="33"/>
  <c r="D52" i="33"/>
  <c r="E52" i="33"/>
  <c r="C53" i="33"/>
  <c r="D53" i="33"/>
  <c r="E53" i="33"/>
  <c r="C54" i="33"/>
  <c r="D54" i="33"/>
  <c r="E54" i="33"/>
  <c r="C56" i="33"/>
  <c r="D56" i="33"/>
  <c r="E56" i="33"/>
  <c r="C57" i="33"/>
  <c r="D57" i="33"/>
  <c r="E57" i="33"/>
  <c r="C58" i="33"/>
  <c r="D58" i="33"/>
  <c r="E58" i="33"/>
  <c r="C59" i="33"/>
  <c r="D59" i="33"/>
  <c r="E59" i="33"/>
  <c r="C60" i="33"/>
  <c r="D60" i="33"/>
  <c r="E60" i="33"/>
  <c r="C62" i="33"/>
  <c r="D62" i="33"/>
  <c r="E62" i="33"/>
  <c r="C63" i="33"/>
  <c r="D63" i="33"/>
  <c r="E63" i="33"/>
  <c r="C64" i="33"/>
  <c r="D64" i="33"/>
  <c r="E64" i="33"/>
  <c r="C70" i="33"/>
  <c r="D70" i="33"/>
  <c r="E70" i="33"/>
  <c r="C71" i="33"/>
  <c r="D71" i="33"/>
  <c r="E71" i="33"/>
  <c r="C72" i="33"/>
  <c r="D72" i="33"/>
  <c r="E72" i="33"/>
  <c r="C74" i="33"/>
  <c r="D74" i="33"/>
  <c r="E74" i="33"/>
  <c r="C75" i="33"/>
  <c r="D75" i="33"/>
  <c r="E75" i="33"/>
  <c r="C76" i="33"/>
  <c r="D76" i="33"/>
  <c r="E76" i="33"/>
  <c r="C77" i="33"/>
  <c r="D77" i="33"/>
  <c r="E77" i="33"/>
  <c r="C79" i="33"/>
  <c r="D79" i="33"/>
  <c r="E79" i="33"/>
  <c r="C80" i="33"/>
  <c r="D80" i="33"/>
  <c r="E80" i="33"/>
  <c r="C81" i="33"/>
  <c r="D81" i="33"/>
  <c r="E81" i="33"/>
  <c r="C82" i="33"/>
  <c r="D82" i="33"/>
  <c r="E82" i="33"/>
  <c r="C84" i="33"/>
  <c r="D84" i="33"/>
  <c r="E84" i="33"/>
  <c r="C85" i="33"/>
  <c r="D85" i="33"/>
  <c r="E85" i="33"/>
  <c r="C86" i="33"/>
  <c r="D86" i="33"/>
  <c r="E86" i="33"/>
  <c r="C87" i="33"/>
  <c r="D87" i="33"/>
  <c r="E87" i="33"/>
  <c r="C88" i="33"/>
  <c r="D88" i="33"/>
  <c r="E88" i="33"/>
  <c r="C90" i="33"/>
  <c r="D90" i="33"/>
  <c r="E90" i="33"/>
  <c r="C91" i="33"/>
  <c r="D91" i="33"/>
  <c r="E91" i="33"/>
  <c r="C92" i="33"/>
  <c r="D92" i="33"/>
  <c r="E92" i="33"/>
  <c r="C93" i="33"/>
  <c r="D93" i="33"/>
  <c r="E93" i="33"/>
  <c r="C95" i="33"/>
  <c r="D95" i="33"/>
  <c r="E95" i="33"/>
  <c r="C8" i="33"/>
  <c r="D8" i="33"/>
  <c r="E8" i="33"/>
  <c r="C9" i="33"/>
  <c r="D9" i="33"/>
  <c r="E9" i="33"/>
  <c r="C10" i="33"/>
  <c r="D10" i="33"/>
  <c r="E10" i="33"/>
  <c r="C11" i="33"/>
  <c r="D11" i="33"/>
  <c r="E11" i="33"/>
  <c r="C12" i="33"/>
  <c r="D12" i="33"/>
  <c r="E12" i="33"/>
  <c r="D7" i="33"/>
  <c r="E7" i="33"/>
  <c r="C7" i="33"/>
  <c r="F80" i="33"/>
  <c r="F74" i="33"/>
  <c r="F43" i="33"/>
  <c r="F35" i="33"/>
  <c r="D78" i="33"/>
  <c r="E61" i="33"/>
  <c r="D22" i="33"/>
  <c r="F15" i="33"/>
  <c r="F21" i="33"/>
  <c r="F36" i="33"/>
  <c r="F45" i="33"/>
  <c r="F50" i="33"/>
  <c r="F64" i="33"/>
  <c r="F75" i="33"/>
  <c r="F79" i="33"/>
  <c r="F87" i="33"/>
  <c r="F88" i="33"/>
  <c r="F90" i="33"/>
  <c r="C94" i="33"/>
  <c r="F59" i="33"/>
  <c r="C78" i="33"/>
  <c r="F47" i="33"/>
  <c r="C55" i="33"/>
  <c r="J79" i="33"/>
  <c r="D31" i="33"/>
  <c r="F85" i="33"/>
  <c r="F14" i="33"/>
  <c r="C73" i="33"/>
  <c r="F70" i="33"/>
  <c r="I20" i="17"/>
  <c r="H48" i="33"/>
  <c r="I61" i="33"/>
  <c r="J8" i="33"/>
  <c r="G33" i="34"/>
  <c r="J73" i="34"/>
  <c r="G31" i="33"/>
  <c r="E83" i="33"/>
  <c r="D55" i="33"/>
  <c r="F55" i="34"/>
  <c r="E66" i="34"/>
  <c r="E69" i="34"/>
  <c r="C22" i="33"/>
  <c r="F8" i="33"/>
  <c r="F12" i="33"/>
  <c r="E48" i="33"/>
  <c r="F71" i="33"/>
  <c r="E73" i="33"/>
  <c r="H89" i="10"/>
  <c r="H96" i="10"/>
  <c r="G78" i="33"/>
  <c r="I73" i="33"/>
  <c r="G65" i="33"/>
  <c r="J54" i="33"/>
  <c r="J60" i="33"/>
  <c r="D94" i="33"/>
  <c r="E89" i="10"/>
  <c r="E96" i="10"/>
  <c r="C31" i="33"/>
  <c r="J102" i="17"/>
  <c r="J107" i="17"/>
  <c r="H122" i="15"/>
  <c r="J54" i="17"/>
  <c r="J91" i="17"/>
  <c r="J95" i="17"/>
  <c r="I97" i="17"/>
  <c r="H20" i="17"/>
  <c r="J13" i="17"/>
  <c r="J43" i="17"/>
  <c r="J48" i="17"/>
  <c r="I88" i="17"/>
  <c r="F103" i="15"/>
  <c r="H74" i="17"/>
  <c r="I98" i="2"/>
  <c r="I98" i="17"/>
  <c r="F20" i="2"/>
  <c r="H31" i="33"/>
  <c r="I55" i="33"/>
  <c r="E65" i="33"/>
  <c r="F94" i="33"/>
  <c r="I44" i="33"/>
  <c r="E31" i="33"/>
  <c r="I60" i="17"/>
  <c r="H44" i="33"/>
  <c r="H94" i="33"/>
  <c r="I50" i="17"/>
  <c r="J121" i="17"/>
  <c r="J64" i="17"/>
  <c r="J59" i="33"/>
  <c r="J56" i="17"/>
  <c r="J100" i="17"/>
  <c r="J51" i="33"/>
  <c r="I83" i="33"/>
  <c r="J92" i="33"/>
  <c r="F83" i="15"/>
  <c r="F88" i="2"/>
  <c r="F88" i="17"/>
  <c r="D103" i="17"/>
  <c r="D115" i="2"/>
  <c r="D122" i="2"/>
  <c r="G66" i="34"/>
  <c r="G55" i="33"/>
  <c r="D27" i="8"/>
  <c r="B28" i="8"/>
  <c r="D28" i="8"/>
  <c r="H33" i="10"/>
  <c r="G44" i="17"/>
  <c r="J44" i="2"/>
  <c r="H83" i="17"/>
  <c r="J108" i="2"/>
  <c r="J108" i="17"/>
  <c r="G108" i="17"/>
  <c r="G115" i="2"/>
  <c r="J115" i="2"/>
  <c r="J115" i="17"/>
  <c r="F74" i="15"/>
  <c r="E33" i="10"/>
  <c r="E22" i="33"/>
  <c r="H66" i="10"/>
  <c r="H69" i="10"/>
  <c r="H69" i="33"/>
  <c r="H55" i="33"/>
  <c r="J55" i="10"/>
  <c r="J55" i="33"/>
  <c r="G66" i="10"/>
  <c r="G66" i="33"/>
  <c r="D19" i="34"/>
  <c r="D49" i="34"/>
  <c r="D67" i="34"/>
  <c r="D97" i="34"/>
  <c r="D13" i="33"/>
  <c r="H22" i="33"/>
  <c r="I51" i="2"/>
  <c r="H33" i="17"/>
  <c r="H51" i="2"/>
  <c r="C98" i="15"/>
  <c r="E19" i="10"/>
  <c r="E19" i="33"/>
  <c r="E13" i="33"/>
  <c r="D25" i="2"/>
  <c r="C60" i="17"/>
  <c r="F94" i="17"/>
  <c r="E115" i="2"/>
  <c r="C28" i="8"/>
  <c r="D19" i="8"/>
  <c r="G19" i="8"/>
  <c r="D83" i="17"/>
  <c r="J103" i="15"/>
  <c r="G115" i="15"/>
  <c r="G122" i="15"/>
  <c r="F18" i="1"/>
  <c r="F22" i="10"/>
  <c r="D89" i="10"/>
  <c r="D96" i="10"/>
  <c r="D96" i="33"/>
  <c r="D89" i="33"/>
  <c r="F22" i="34"/>
  <c r="F22" i="33"/>
  <c r="C33" i="34"/>
  <c r="C22" i="1"/>
  <c r="D30" i="17"/>
  <c r="F74" i="2"/>
  <c r="F74" i="17"/>
  <c r="C108" i="17"/>
  <c r="F108" i="2"/>
  <c r="D120" i="17"/>
  <c r="I25" i="2"/>
  <c r="I75" i="2"/>
  <c r="J31" i="10"/>
  <c r="J31" i="33"/>
  <c r="F13" i="34"/>
  <c r="C19" i="34"/>
  <c r="C20" i="1"/>
  <c r="D96" i="34"/>
  <c r="D33" i="17"/>
  <c r="F36" i="17"/>
  <c r="F40" i="17"/>
  <c r="F46" i="17"/>
  <c r="F52" i="17"/>
  <c r="F103" i="2"/>
  <c r="F107" i="17"/>
  <c r="C115" i="15"/>
  <c r="F62" i="33"/>
  <c r="F83" i="10"/>
  <c r="F83" i="33"/>
  <c r="F28" i="8"/>
  <c r="G28" i="8"/>
  <c r="J74" i="15"/>
  <c r="J88" i="15"/>
  <c r="J22" i="34"/>
  <c r="J44" i="34"/>
  <c r="H89" i="34"/>
  <c r="C122" i="15"/>
  <c r="C18" i="1"/>
  <c r="J44" i="17"/>
  <c r="E49" i="10"/>
  <c r="E24" i="17"/>
  <c r="I108" i="17"/>
  <c r="I115" i="2"/>
  <c r="F44" i="15"/>
  <c r="D51" i="15"/>
  <c r="F13" i="17"/>
  <c r="E51" i="2"/>
  <c r="H115" i="2"/>
  <c r="F120" i="15"/>
  <c r="F17" i="17"/>
  <c r="I122" i="2"/>
  <c r="H115" i="17"/>
  <c r="D115" i="17"/>
  <c r="D122" i="15"/>
  <c r="I49" i="34"/>
  <c r="I19" i="33"/>
  <c r="F19" i="34"/>
  <c r="I69" i="34"/>
  <c r="E25" i="2"/>
  <c r="E75" i="2"/>
  <c r="E68" i="10"/>
  <c r="H25" i="2"/>
  <c r="F60" i="15"/>
  <c r="J65" i="34"/>
  <c r="C115" i="2"/>
  <c r="F115" i="2"/>
  <c r="F115" i="17"/>
  <c r="C115" i="17"/>
  <c r="F61" i="34"/>
  <c r="C89" i="34"/>
  <c r="C96" i="34"/>
  <c r="F108" i="15"/>
  <c r="F108" i="17"/>
  <c r="J13" i="34"/>
  <c r="I67" i="34"/>
  <c r="I97" i="34"/>
  <c r="E25" i="17"/>
  <c r="G98" i="15"/>
  <c r="G69" i="34"/>
  <c r="J83" i="2"/>
  <c r="J83" i="17"/>
  <c r="J66" i="34"/>
  <c r="D97" i="17"/>
  <c r="D98" i="2"/>
  <c r="F65" i="10"/>
  <c r="D66" i="10"/>
  <c r="C43" i="29"/>
  <c r="E99" i="2"/>
  <c r="C61" i="33"/>
  <c r="I65" i="33"/>
  <c r="J65" i="10"/>
  <c r="J65" i="33"/>
  <c r="E66" i="10"/>
  <c r="F55" i="10"/>
  <c r="F55" i="33"/>
  <c r="E55" i="33"/>
  <c r="H122" i="2"/>
  <c r="E89" i="33"/>
  <c r="J120" i="15"/>
  <c r="G120" i="17"/>
  <c r="I66" i="10"/>
  <c r="H61" i="33"/>
  <c r="J61" i="10"/>
  <c r="J61" i="33"/>
  <c r="G73" i="33"/>
  <c r="J73" i="10"/>
  <c r="J73" i="33"/>
  <c r="J94" i="10"/>
  <c r="J94" i="33"/>
  <c r="G94" i="33"/>
  <c r="F65" i="34"/>
  <c r="C65" i="33"/>
  <c r="J55" i="34"/>
  <c r="H66" i="34"/>
  <c r="H96" i="34"/>
  <c r="H96" i="33"/>
  <c r="H89" i="33"/>
  <c r="E30" i="17"/>
  <c r="F30" i="2"/>
  <c r="I24" i="17"/>
  <c r="I25" i="15"/>
  <c r="I25" i="17"/>
  <c r="C49" i="34"/>
  <c r="C67" i="34"/>
  <c r="C66" i="10"/>
  <c r="F66" i="10"/>
  <c r="H49" i="10"/>
  <c r="H33" i="33"/>
  <c r="D65" i="33"/>
  <c r="F97" i="2"/>
  <c r="D50" i="17"/>
  <c r="D51" i="2"/>
  <c r="D99" i="2"/>
  <c r="E120" i="17"/>
  <c r="F120" i="2"/>
  <c r="F120" i="17"/>
  <c r="E122" i="2"/>
  <c r="J70" i="17"/>
  <c r="H25" i="15"/>
  <c r="H24" i="17"/>
  <c r="I30" i="17"/>
  <c r="I51" i="15"/>
  <c r="I51" i="17"/>
  <c r="J33" i="15"/>
  <c r="H51" i="15"/>
  <c r="H51" i="17"/>
  <c r="D19" i="10"/>
  <c r="F13" i="10"/>
  <c r="F13" i="33"/>
  <c r="D73" i="33"/>
  <c r="F73" i="10"/>
  <c r="C89" i="10"/>
  <c r="C89" i="33"/>
  <c r="G33" i="10"/>
  <c r="E22" i="1"/>
  <c r="G22" i="1"/>
  <c r="J22" i="10"/>
  <c r="J22" i="33"/>
  <c r="F48" i="34"/>
  <c r="F48" i="33"/>
  <c r="C48" i="33"/>
  <c r="C66" i="34"/>
  <c r="C69" i="34"/>
  <c r="E89" i="34"/>
  <c r="F73" i="34"/>
  <c r="F73" i="33"/>
  <c r="H19" i="34"/>
  <c r="H49" i="34"/>
  <c r="H13" i="33"/>
  <c r="G49" i="34"/>
  <c r="J49" i="34"/>
  <c r="J61" i="34"/>
  <c r="F103" i="17"/>
  <c r="E83" i="17"/>
  <c r="E98" i="2"/>
  <c r="E98" i="17"/>
  <c r="I41" i="17"/>
  <c r="J47" i="17"/>
  <c r="I99" i="2"/>
  <c r="F88" i="15"/>
  <c r="E115" i="15"/>
  <c r="F115" i="15"/>
  <c r="E103" i="17"/>
  <c r="F56" i="33"/>
  <c r="I33" i="33"/>
  <c r="J83" i="34"/>
  <c r="G83" i="33"/>
  <c r="H120" i="17"/>
  <c r="J120" i="2"/>
  <c r="J120" i="17"/>
  <c r="E33" i="17"/>
  <c r="E51" i="15"/>
  <c r="E99" i="15"/>
  <c r="E99" i="17"/>
  <c r="D98" i="15"/>
  <c r="H98" i="15"/>
  <c r="I115" i="15"/>
  <c r="J115" i="15"/>
  <c r="F48" i="10"/>
  <c r="F51" i="33"/>
  <c r="F82" i="33"/>
  <c r="J46" i="33"/>
  <c r="H78" i="33"/>
  <c r="F44" i="34"/>
  <c r="J78" i="34"/>
  <c r="G89" i="34"/>
  <c r="G96" i="34"/>
  <c r="J94" i="34"/>
  <c r="F76" i="17"/>
  <c r="F102" i="17"/>
  <c r="I49" i="10"/>
  <c r="I67" i="10"/>
  <c r="I67" i="33"/>
  <c r="J41" i="33"/>
  <c r="J62" i="33"/>
  <c r="J91" i="33"/>
  <c r="F110" i="17"/>
  <c r="F119" i="17"/>
  <c r="H41" i="17"/>
  <c r="J87" i="17"/>
  <c r="F78" i="10"/>
  <c r="J57" i="33"/>
  <c r="E122" i="15"/>
  <c r="E122" i="17"/>
  <c r="F122" i="15"/>
  <c r="G33" i="33"/>
  <c r="H19" i="33"/>
  <c r="J19" i="34"/>
  <c r="E123" i="2"/>
  <c r="H67" i="10"/>
  <c r="D66" i="33"/>
  <c r="I68" i="10"/>
  <c r="I49" i="33"/>
  <c r="I122" i="15"/>
  <c r="J122" i="15"/>
  <c r="E75" i="15"/>
  <c r="D49" i="10"/>
  <c r="D19" i="33"/>
  <c r="H69" i="34"/>
  <c r="H66" i="33"/>
  <c r="I66" i="33"/>
  <c r="I69" i="10"/>
  <c r="I69" i="33"/>
  <c r="F65" i="33"/>
  <c r="H98" i="17"/>
  <c r="I123" i="2"/>
  <c r="E96" i="34"/>
  <c r="H75" i="15"/>
  <c r="H99" i="15"/>
  <c r="D75" i="2"/>
  <c r="D75" i="17"/>
  <c r="E66" i="33"/>
  <c r="E67" i="10"/>
  <c r="E69" i="10"/>
  <c r="E69" i="33"/>
  <c r="E115" i="17"/>
  <c r="D98" i="17"/>
  <c r="H97" i="10"/>
  <c r="H67" i="34"/>
  <c r="H97" i="34"/>
  <c r="H97" i="33"/>
  <c r="H68" i="34"/>
  <c r="H123" i="15"/>
  <c r="E96" i="33"/>
  <c r="D67" i="10"/>
  <c r="H49" i="33"/>
  <c r="D67" i="33"/>
  <c r="D16" i="32"/>
  <c r="C44" i="33"/>
  <c r="F31" i="10"/>
  <c r="C13" i="33"/>
  <c r="G67" i="34"/>
  <c r="F27" i="1"/>
  <c r="J81" i="17"/>
  <c r="F22" i="17"/>
  <c r="D25" i="15"/>
  <c r="D25" i="17"/>
  <c r="F81" i="17"/>
  <c r="F50" i="15"/>
  <c r="F32" i="17"/>
  <c r="F15" i="15"/>
  <c r="F15" i="17"/>
  <c r="C20" i="17"/>
  <c r="C25" i="15"/>
  <c r="C9" i="1"/>
  <c r="J97" i="2"/>
  <c r="J97" i="17"/>
  <c r="G60" i="17"/>
  <c r="C122" i="2"/>
  <c r="F122" i="2"/>
  <c r="F122" i="17"/>
  <c r="C83" i="2"/>
  <c r="F83" i="2"/>
  <c r="F83" i="17"/>
  <c r="C44" i="17"/>
  <c r="F39" i="2"/>
  <c r="F39" i="17"/>
  <c r="C25" i="2"/>
  <c r="F25" i="2"/>
  <c r="J45" i="17"/>
  <c r="J37" i="17"/>
  <c r="J34" i="17"/>
  <c r="G25" i="15"/>
  <c r="F9" i="1"/>
  <c r="J20" i="15"/>
  <c r="J7" i="17"/>
  <c r="J88" i="2"/>
  <c r="J88" i="17"/>
  <c r="J50" i="2"/>
  <c r="G45" i="17"/>
  <c r="G20" i="17"/>
  <c r="D99" i="15"/>
  <c r="D75" i="15"/>
  <c r="C98" i="2"/>
  <c r="C98" i="17"/>
  <c r="D123" i="15"/>
  <c r="J89" i="34"/>
  <c r="J98" i="15"/>
  <c r="J69" i="34"/>
  <c r="G50" i="17"/>
  <c r="G30" i="17"/>
  <c r="J25" i="15"/>
  <c r="G44" i="33"/>
  <c r="J44" i="10"/>
  <c r="J44" i="33"/>
  <c r="J32" i="33"/>
  <c r="J26" i="33"/>
  <c r="J33" i="10"/>
  <c r="J33" i="33"/>
  <c r="G13" i="33"/>
  <c r="G115" i="17"/>
  <c r="G97" i="17"/>
  <c r="G88" i="17"/>
  <c r="J33" i="2"/>
  <c r="J33" i="17"/>
  <c r="G74" i="17"/>
  <c r="J28" i="17"/>
  <c r="G83" i="17"/>
  <c r="J83" i="15"/>
  <c r="C27" i="1"/>
  <c r="H25" i="17"/>
  <c r="H75" i="2"/>
  <c r="D68" i="34"/>
  <c r="C83" i="17"/>
  <c r="F25" i="15"/>
  <c r="J67" i="34"/>
  <c r="I122" i="17"/>
  <c r="H122" i="17"/>
  <c r="I75" i="15"/>
  <c r="I75" i="17"/>
  <c r="D122" i="17"/>
  <c r="F44" i="17"/>
  <c r="D97" i="10"/>
  <c r="D97" i="33"/>
  <c r="D49" i="33"/>
  <c r="E97" i="10"/>
  <c r="I99" i="15"/>
  <c r="E123" i="15"/>
  <c r="E123" i="17"/>
  <c r="H67" i="33"/>
  <c r="C66" i="33"/>
  <c r="I115" i="17"/>
  <c r="F66" i="34"/>
  <c r="F98" i="15"/>
  <c r="D69" i="34"/>
  <c r="D69" i="10"/>
  <c r="D69" i="33"/>
  <c r="E75" i="17"/>
  <c r="I68" i="34"/>
  <c r="I68" i="33"/>
  <c r="H99" i="2"/>
  <c r="H99" i="17"/>
  <c r="I89" i="33"/>
  <c r="I96" i="10"/>
  <c r="C30" i="15"/>
  <c r="C27" i="17"/>
  <c r="F37" i="15"/>
  <c r="F37" i="17"/>
  <c r="C37" i="17"/>
  <c r="E51" i="17"/>
  <c r="F50" i="2"/>
  <c r="F50" i="17"/>
  <c r="J78" i="10"/>
  <c r="J78" i="33"/>
  <c r="D10" i="1"/>
  <c r="C26" i="17"/>
  <c r="E24" i="1"/>
  <c r="G24" i="1"/>
  <c r="G61" i="33"/>
  <c r="F31" i="34"/>
  <c r="F31" i="33"/>
  <c r="E33" i="34"/>
  <c r="F78" i="34"/>
  <c r="F78" i="33"/>
  <c r="D43" i="29"/>
  <c r="C34" i="17"/>
  <c r="C41" i="2"/>
  <c r="C41" i="17"/>
  <c r="B23" i="1"/>
  <c r="D23" i="1"/>
  <c r="F44" i="10"/>
  <c r="F44" i="33"/>
  <c r="C16" i="41"/>
  <c r="J33" i="34"/>
  <c r="F22" i="1"/>
  <c r="F60" i="2"/>
  <c r="F60" i="17"/>
  <c r="I120" i="17"/>
  <c r="F97" i="15"/>
  <c r="F97" i="17"/>
  <c r="F13" i="1"/>
  <c r="G13" i="1"/>
  <c r="J60" i="15"/>
  <c r="J48" i="10"/>
  <c r="H65" i="33"/>
  <c r="J72" i="33"/>
  <c r="J60" i="2"/>
  <c r="J60" i="17"/>
  <c r="F45" i="2"/>
  <c r="F45" i="17"/>
  <c r="C45" i="17"/>
  <c r="J48" i="34"/>
  <c r="F69" i="34"/>
  <c r="I123" i="15"/>
  <c r="I123" i="17"/>
  <c r="I99" i="17"/>
  <c r="J48" i="33"/>
  <c r="E49" i="34"/>
  <c r="F33" i="34"/>
  <c r="E33" i="33"/>
  <c r="H68" i="10"/>
  <c r="H68" i="33"/>
  <c r="H75" i="17"/>
  <c r="F30" i="15"/>
  <c r="F30" i="17"/>
  <c r="C30" i="17"/>
  <c r="C51" i="15"/>
  <c r="C75" i="15"/>
  <c r="F75" i="15"/>
  <c r="F68" i="34"/>
  <c r="F66" i="33"/>
  <c r="H123" i="2"/>
  <c r="H123" i="17"/>
  <c r="I96" i="33"/>
  <c r="I97" i="10"/>
  <c r="I97" i="33"/>
  <c r="E67" i="34"/>
  <c r="E68" i="34"/>
  <c r="E68" i="33"/>
  <c r="E49" i="33"/>
  <c r="F49" i="34"/>
  <c r="E97" i="34"/>
  <c r="E67" i="33"/>
  <c r="F67" i="34"/>
  <c r="E97" i="33"/>
  <c r="G51" i="15"/>
  <c r="J51" i="15"/>
  <c r="J51" i="17"/>
  <c r="J30" i="15"/>
  <c r="J30" i="17"/>
  <c r="J13" i="10"/>
  <c r="J13" i="33"/>
  <c r="G98" i="2"/>
  <c r="G98" i="17"/>
  <c r="H43" i="11"/>
  <c r="E56" i="11"/>
  <c r="J83" i="10"/>
  <c r="J83" i="33"/>
  <c r="G97" i="34"/>
  <c r="J97" i="34"/>
  <c r="J96" i="34"/>
  <c r="F28" i="1"/>
  <c r="C97" i="34"/>
  <c r="F97" i="34"/>
  <c r="C28" i="1"/>
  <c r="F96" i="34"/>
  <c r="F89" i="34"/>
  <c r="C83" i="33"/>
  <c r="J50" i="17"/>
  <c r="G33" i="17"/>
  <c r="F51" i="15"/>
  <c r="C99" i="15"/>
  <c r="C17" i="1"/>
  <c r="C19" i="1"/>
  <c r="C11" i="1"/>
  <c r="C68" i="34"/>
  <c r="J20" i="17"/>
  <c r="F25" i="17"/>
  <c r="J66" i="10"/>
  <c r="J66" i="33"/>
  <c r="F61" i="10"/>
  <c r="F61" i="33"/>
  <c r="C24" i="32"/>
  <c r="F33" i="10"/>
  <c r="F33" i="33"/>
  <c r="C33" i="33"/>
  <c r="B22" i="1"/>
  <c r="D22" i="1"/>
  <c r="G49" i="10"/>
  <c r="J49" i="10"/>
  <c r="J49" i="33"/>
  <c r="J19" i="10"/>
  <c r="J19" i="33"/>
  <c r="G19" i="33"/>
  <c r="E20" i="1"/>
  <c r="G20" i="1"/>
  <c r="C19" i="33"/>
  <c r="B20" i="1"/>
  <c r="D20" i="1"/>
  <c r="C49" i="10"/>
  <c r="F19" i="10"/>
  <c r="F19" i="33"/>
  <c r="B15" i="1"/>
  <c r="D15" i="1"/>
  <c r="B14" i="1"/>
  <c r="D14" i="1"/>
  <c r="C69" i="10"/>
  <c r="C69" i="33"/>
  <c r="F98" i="2"/>
  <c r="F69" i="10"/>
  <c r="F69" i="33"/>
  <c r="D68" i="10"/>
  <c r="D68" i="33"/>
  <c r="G51" i="2"/>
  <c r="E11" i="1"/>
  <c r="J41" i="2"/>
  <c r="C51" i="2"/>
  <c r="B11" i="1"/>
  <c r="D11" i="1"/>
  <c r="D99" i="17"/>
  <c r="D123" i="2"/>
  <c r="D123" i="17"/>
  <c r="F41" i="2"/>
  <c r="F41" i="17"/>
  <c r="D51" i="17"/>
  <c r="C33" i="17"/>
  <c r="J25" i="2"/>
  <c r="J25" i="17"/>
  <c r="G25" i="17"/>
  <c r="E9" i="1"/>
  <c r="G9" i="1"/>
  <c r="G24" i="17"/>
  <c r="J24" i="2"/>
  <c r="J24" i="17"/>
  <c r="B9" i="1"/>
  <c r="D9" i="1"/>
  <c r="C25" i="17"/>
  <c r="F24" i="2"/>
  <c r="F24" i="17"/>
  <c r="C99" i="2"/>
  <c r="F29" i="1"/>
  <c r="C29" i="1"/>
  <c r="C123" i="15"/>
  <c r="F123" i="15"/>
  <c r="F99" i="15"/>
  <c r="F49" i="10"/>
  <c r="F49" i="33"/>
  <c r="C49" i="33"/>
  <c r="C67" i="10"/>
  <c r="F98" i="17"/>
  <c r="C75" i="2"/>
  <c r="C68" i="10"/>
  <c r="C68" i="33"/>
  <c r="C51" i="17"/>
  <c r="F51" i="2"/>
  <c r="F51" i="17"/>
  <c r="F99" i="2"/>
  <c r="B17" i="1"/>
  <c r="C99" i="17"/>
  <c r="F99" i="17"/>
  <c r="F67" i="10"/>
  <c r="B27" i="1"/>
  <c r="C67" i="33"/>
  <c r="C75" i="17"/>
  <c r="F75" i="2"/>
  <c r="F75" i="17"/>
  <c r="D17" i="1"/>
  <c r="D27" i="1"/>
  <c r="F67" i="33"/>
  <c r="F68" i="10"/>
  <c r="F68" i="33"/>
  <c r="G96" i="10"/>
  <c r="J89" i="10"/>
  <c r="J89" i="33"/>
  <c r="G89" i="33"/>
  <c r="F89" i="10"/>
  <c r="F89" i="33"/>
  <c r="C96" i="10"/>
  <c r="D31" i="41"/>
  <c r="C123" i="2"/>
  <c r="C122" i="17"/>
  <c r="G122" i="2"/>
  <c r="B18" i="1"/>
  <c r="E28" i="1"/>
  <c r="G96" i="33"/>
  <c r="J96" i="10"/>
  <c r="B28" i="1"/>
  <c r="F96" i="10"/>
  <c r="C96" i="33"/>
  <c r="C97" i="10"/>
  <c r="C97" i="33"/>
  <c r="F123" i="2"/>
  <c r="F123" i="17"/>
  <c r="C123" i="17"/>
  <c r="E18" i="1"/>
  <c r="G18" i="1"/>
  <c r="J122" i="2"/>
  <c r="J122" i="17"/>
  <c r="G122" i="17"/>
  <c r="B19" i="1"/>
  <c r="D18" i="1"/>
  <c r="D19" i="1"/>
  <c r="J96" i="33"/>
  <c r="G28" i="1"/>
  <c r="B29" i="1"/>
  <c r="D28" i="1"/>
  <c r="D29" i="1"/>
  <c r="F96" i="33"/>
  <c r="F97" i="10"/>
  <c r="F97" i="33"/>
  <c r="G67" i="10"/>
  <c r="J67" i="10"/>
  <c r="G49" i="33"/>
  <c r="J98" i="2"/>
  <c r="J98" i="17"/>
  <c r="G69" i="10"/>
  <c r="G69" i="33"/>
  <c r="G99" i="2"/>
  <c r="E17" i="1"/>
  <c r="E19" i="1"/>
  <c r="G75" i="2"/>
  <c r="J51" i="2"/>
  <c r="E27" i="1"/>
  <c r="G27" i="1"/>
  <c r="J99" i="2"/>
  <c r="J99" i="17"/>
  <c r="G123" i="2"/>
  <c r="G123" i="17"/>
  <c r="G68" i="10"/>
  <c r="G68" i="33"/>
  <c r="J75" i="2"/>
  <c r="J75" i="17"/>
  <c r="J123" i="2"/>
  <c r="J123" i="17"/>
  <c r="C45" i="13"/>
  <c r="E45" i="13"/>
  <c r="D45" i="13"/>
  <c r="D68" i="11"/>
  <c r="H21" i="11"/>
  <c r="H61" i="11"/>
  <c r="C48" i="11"/>
  <c r="E48" i="11"/>
  <c r="H46" i="11"/>
  <c r="E61" i="11"/>
  <c r="E66" i="11"/>
  <c r="G48" i="11"/>
  <c r="E11" i="11"/>
  <c r="H16" i="11"/>
  <c r="D48" i="11"/>
  <c r="E21" i="11"/>
  <c r="G68" i="11"/>
  <c r="F48" i="11"/>
  <c r="H48" i="11"/>
  <c r="E67" i="11"/>
  <c r="C68" i="11"/>
  <c r="E68" i="11"/>
  <c r="H40" i="11"/>
  <c r="F68" i="11"/>
  <c r="H56" i="11"/>
  <c r="H68" i="11"/>
  <c r="G51" i="17"/>
  <c r="G75" i="15"/>
  <c r="G75" i="17"/>
  <c r="F11" i="1"/>
  <c r="G11" i="1"/>
  <c r="G99" i="15"/>
  <c r="G99" i="17"/>
  <c r="G68" i="34"/>
  <c r="J75" i="15"/>
  <c r="F17" i="1"/>
  <c r="G123" i="15"/>
  <c r="J99" i="15"/>
  <c r="J68" i="34"/>
  <c r="J123" i="15"/>
  <c r="G17" i="1"/>
  <c r="G19" i="1"/>
  <c r="F19" i="1"/>
  <c r="J67" i="33"/>
  <c r="J97" i="10"/>
  <c r="J97" i="33"/>
  <c r="E29" i="1"/>
  <c r="G97" i="10"/>
  <c r="G97" i="33"/>
  <c r="G67" i="33"/>
  <c r="G29" i="1"/>
  <c r="J69" i="10"/>
  <c r="J69" i="33"/>
  <c r="G12" i="1"/>
  <c r="J68" i="10"/>
  <c r="J68" i="33"/>
</calcChain>
</file>

<file path=xl/sharedStrings.xml><?xml version="1.0" encoding="utf-8"?>
<sst xmlns="http://schemas.openxmlformats.org/spreadsheetml/2006/main" count="2302" uniqueCount="745">
  <si>
    <t>ÖNKORMÁNYZATI ELŐIRÁNYZATOK</t>
  </si>
  <si>
    <t>MINDÖSSZESEN</t>
  </si>
  <si>
    <t>ÖSSZESEN</t>
  </si>
  <si>
    <t>ÖSSZESEN: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</si>
  <si>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</si>
  <si>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</si>
  <si>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</si>
  <si>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</si>
  <si>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</si>
  <si>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</si>
  <si>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</si>
  <si>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</si>
  <si>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</si>
  <si>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</si>
  <si>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</si>
  <si>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</si>
  <si>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</si>
  <si>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</si>
  <si>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</si>
  <si>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2017. évi kifizetés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</si>
  <si>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</si>
  <si>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</si>
  <si>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</si>
  <si>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</si>
  <si>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</si>
  <si>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</si>
  <si>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</si>
  <si>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</si>
  <si>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</si>
  <si>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</si>
  <si>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</si>
  <si>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</si>
  <si>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</si>
  <si>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</si>
  <si>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</si>
  <si>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</si>
  <si>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</si>
  <si>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</si>
  <si>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</si>
  <si>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</si>
  <si>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</si>
  <si>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</si>
  <si>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</si>
  <si>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</si>
  <si>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t>2018. évi kifizetés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</si>
  <si>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</si>
  <si>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</si>
  <si>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</si>
  <si>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</si>
  <si>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</si>
  <si>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</si>
  <si>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</si>
  <si>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</si>
  <si>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</si>
  <si>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</si>
  <si>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</si>
  <si>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</si>
  <si>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</si>
  <si>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</si>
  <si>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</si>
  <si>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</si>
  <si>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</si>
  <si>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</si>
  <si>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</si>
  <si>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</si>
  <si>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</si>
  <si>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</si>
  <si>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</si>
  <si>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</si>
  <si>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</si>
  <si>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</si>
  <si>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</si>
  <si>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</si>
  <si>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</si>
  <si>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</si>
  <si>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</si>
  <si>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</si>
  <si>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</si>
  <si>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</si>
  <si>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</si>
  <si>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</si>
  <si>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</si>
  <si>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</si>
  <si>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</si>
  <si>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</si>
  <si>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</si>
  <si>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</si>
  <si>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</si>
  <si>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</si>
  <si>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</si>
  <si>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</si>
  <si>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</si>
  <si>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</si>
  <si>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</si>
  <si>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</si>
  <si>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</si>
  <si>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</si>
  <si>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</si>
  <si>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</si>
  <si>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</si>
  <si>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</si>
  <si>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</si>
  <si>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</si>
  <si>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</si>
  <si>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</si>
  <si>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</si>
  <si>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</si>
  <si>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</si>
  <si>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</si>
  <si>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</si>
  <si>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</si>
  <si>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</si>
  <si>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</si>
  <si>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</si>
  <si>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</si>
  <si>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</si>
  <si>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</si>
  <si>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</si>
  <si>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</si>
  <si>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</si>
  <si>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</si>
  <si>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</si>
  <si>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</si>
  <si>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</si>
  <si>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</si>
  <si>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</si>
  <si>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</si>
  <si>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</si>
  <si>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</si>
  <si>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</si>
  <si>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</si>
  <si>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</si>
  <si>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</si>
  <si>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</si>
  <si>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</si>
  <si>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</si>
  <si>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</si>
  <si>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</si>
  <si>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</si>
  <si>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</si>
  <si>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</si>
  <si>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</si>
  <si>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</si>
  <si>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</si>
  <si>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</si>
  <si>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</si>
  <si>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</si>
  <si>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</si>
  <si>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</si>
  <si>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</si>
  <si>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</si>
  <si>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</si>
  <si>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</si>
  <si>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</si>
  <si>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</si>
  <si>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</si>
  <si>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</si>
  <si>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</si>
  <si>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</si>
  <si>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</si>
  <si>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</si>
  <si>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</si>
  <si>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</si>
  <si>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</si>
  <si>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</si>
  <si>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</si>
  <si>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</si>
  <si>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</si>
  <si>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</si>
  <si>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</si>
  <si>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</si>
  <si>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</si>
  <si>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</si>
  <si>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</si>
  <si>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</si>
  <si>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</si>
  <si>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</si>
  <si>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</si>
  <si>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</si>
  <si>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</si>
  <si>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</si>
  <si>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</si>
  <si>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</si>
  <si>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</si>
  <si>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</si>
  <si>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</si>
  <si>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</si>
  <si>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</si>
  <si>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</si>
  <si>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</si>
  <si>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</si>
  <si>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</si>
  <si>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</si>
  <si>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</si>
  <si>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</si>
  <si>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</si>
  <si>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</si>
  <si>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</si>
  <si>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</si>
  <si>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</si>
  <si>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</si>
  <si>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</si>
  <si>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</si>
  <si>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</si>
  <si>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</si>
  <si>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</si>
  <si>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Likviditási célú hitelek, kölcsönök törlesztése pénzügyi vállalkozásnak</t>
  </si>
  <si>
    <t>K9112</t>
  </si>
  <si>
    <t>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</si>
  <si>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</si>
  <si>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</si>
  <si>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</si>
  <si>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</si>
  <si>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</si>
  <si>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</si>
  <si>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</si>
  <si>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</si>
  <si>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</si>
  <si>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</si>
  <si>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</si>
  <si>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</si>
  <si>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</si>
  <si>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</si>
  <si>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</si>
  <si>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</si>
  <si>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</si>
  <si>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</si>
  <si>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</si>
  <si>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</si>
  <si>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</si>
  <si>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</si>
  <si>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</si>
  <si>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</si>
  <si>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</si>
  <si>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</si>
  <si>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</si>
  <si>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</si>
  <si>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</si>
  <si>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</si>
  <si>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</si>
  <si>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</si>
  <si>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</si>
  <si>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</si>
  <si>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</si>
  <si>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</si>
  <si>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</si>
  <si>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</si>
  <si>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</si>
  <si>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</si>
  <si>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</si>
  <si>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</si>
  <si>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</si>
  <si>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</si>
  <si>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</si>
  <si>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</si>
  <si>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</si>
  <si>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</si>
  <si>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</si>
  <si>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</si>
  <si>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</si>
  <si>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</si>
  <si>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</si>
  <si>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</si>
  <si>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</si>
  <si>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</si>
  <si>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</si>
  <si>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</si>
  <si>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</si>
  <si>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</si>
  <si>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</si>
  <si>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</si>
  <si>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</si>
  <si>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</si>
  <si>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</si>
  <si>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</si>
  <si>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</si>
  <si>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</si>
  <si>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</si>
  <si>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</si>
  <si>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</si>
  <si>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</si>
  <si>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</si>
  <si>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</si>
  <si>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</si>
  <si>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</si>
  <si>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</si>
  <si>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</si>
  <si>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</si>
  <si>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</si>
  <si>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</si>
  <si>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</si>
  <si>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</si>
  <si>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</si>
  <si>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</si>
  <si>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</si>
  <si>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</si>
  <si>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</si>
  <si>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</si>
  <si>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</si>
  <si>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</si>
  <si>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</si>
  <si>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</si>
  <si>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</si>
  <si>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</si>
  <si>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</si>
  <si>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</si>
  <si>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</si>
  <si>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</si>
  <si>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</si>
  <si>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</si>
  <si>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</si>
  <si>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</si>
  <si>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</si>
  <si>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</si>
  <si>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</si>
  <si>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</si>
  <si>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</si>
  <si>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</si>
  <si>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</si>
  <si>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</si>
  <si>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</si>
  <si>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</si>
  <si>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</si>
  <si>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</si>
  <si>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</si>
  <si>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</si>
  <si>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</si>
  <si>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</si>
  <si>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</si>
  <si>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</si>
  <si>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</si>
  <si>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</si>
  <si>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</si>
  <si>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</si>
  <si>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</si>
  <si>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</si>
  <si>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</si>
  <si>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</si>
  <si>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</si>
  <si>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</si>
  <si>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</si>
  <si>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</si>
  <si>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</si>
  <si>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</si>
  <si>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</si>
  <si>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</si>
  <si>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</si>
  <si>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</si>
  <si>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</si>
  <si>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</si>
  <si>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</si>
  <si>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</si>
  <si>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</si>
  <si>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</si>
  <si>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</si>
  <si>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</si>
  <si>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</si>
  <si>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</si>
  <si>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</si>
  <si>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</si>
  <si>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</si>
  <si>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</si>
  <si>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</si>
  <si>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</si>
  <si>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</si>
  <si>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</si>
  <si>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</si>
  <si>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</si>
  <si>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</si>
  <si>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</si>
  <si>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</si>
  <si>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</si>
  <si>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</si>
  <si>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</si>
  <si>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</si>
  <si>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</si>
  <si>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</si>
  <si>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</si>
  <si>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</si>
  <si>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</si>
  <si>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</si>
  <si>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</si>
  <si>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</si>
  <si>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</si>
  <si>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</si>
  <si>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</si>
  <si>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</si>
  <si>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</si>
  <si>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</si>
  <si>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</si>
  <si>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</si>
  <si>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</si>
  <si>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</si>
  <si>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</si>
  <si>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</si>
  <si>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</si>
  <si>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</si>
  <si>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</si>
  <si>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</si>
  <si>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</si>
  <si>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</si>
  <si>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</si>
  <si>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</si>
  <si>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</si>
  <si>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</si>
  <si>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</si>
  <si>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</si>
  <si>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</si>
  <si>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</si>
  <si>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</si>
  <si>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</si>
  <si>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</si>
  <si>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</si>
  <si>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</si>
  <si>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</si>
  <si>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</si>
  <si>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</si>
  <si>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</si>
  <si>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</si>
  <si>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</si>
  <si>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</si>
  <si>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</si>
  <si>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</si>
  <si>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</si>
  <si>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</si>
  <si>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</si>
  <si>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</si>
  <si>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</si>
  <si>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</si>
  <si>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</si>
  <si>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</si>
  <si>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</si>
  <si>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</si>
  <si>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</si>
  <si>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</si>
  <si>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</si>
  <si>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</si>
  <si>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</si>
  <si>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</si>
  <si>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</si>
  <si>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</si>
  <si>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</si>
  <si>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</si>
  <si>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</si>
  <si>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</si>
  <si>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</si>
  <si>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</si>
  <si>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</si>
  <si>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</si>
  <si>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</si>
  <si>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</si>
  <si>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</si>
  <si>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</si>
  <si>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</si>
  <si>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</si>
  <si>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</si>
  <si>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</si>
  <si>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</si>
  <si>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</si>
  <si>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</si>
  <si>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</si>
  <si>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</si>
  <si>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</si>
  <si>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</si>
  <si>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</si>
  <si>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</si>
  <si>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</si>
  <si>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</si>
  <si>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</si>
  <si>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</si>
  <si>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</si>
  <si>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</si>
  <si>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</si>
  <si>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</si>
  <si>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</si>
  <si>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</si>
  <si>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</si>
  <si>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</si>
  <si>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</si>
  <si>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</si>
  <si>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</si>
  <si>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</si>
  <si>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</si>
  <si>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</si>
  <si>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</si>
  <si>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</si>
  <si>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</si>
  <si>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</si>
  <si>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</si>
  <si>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</si>
  <si>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</si>
  <si>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</si>
  <si>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</si>
  <si>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</si>
  <si>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</si>
  <si>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</si>
  <si>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</si>
  <si>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</si>
  <si>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</si>
  <si>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</si>
  <si>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</si>
  <si>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</si>
  <si>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</si>
  <si>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</si>
  <si>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</si>
  <si>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</si>
  <si>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</si>
  <si>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</si>
  <si>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</si>
  <si>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</si>
  <si>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</si>
  <si>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</si>
  <si>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</si>
  <si>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</si>
  <si>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</si>
  <si>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</si>
  <si>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</si>
  <si>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</si>
  <si>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</si>
  <si>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</si>
  <si>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</si>
  <si>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</si>
  <si>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</si>
  <si>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</si>
  <si>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</si>
  <si>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</si>
  <si>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</si>
  <si>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</si>
  <si>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</si>
  <si>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</si>
  <si>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</si>
  <si>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</si>
  <si>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</si>
  <si>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</si>
  <si>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</si>
  <si>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</si>
  <si>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</si>
  <si>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</si>
  <si>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</si>
  <si>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</si>
  <si>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</si>
  <si>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</si>
  <si>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</si>
  <si>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</si>
  <si>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</si>
  <si>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</si>
  <si>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</si>
  <si>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</si>
  <si>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</si>
  <si>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</si>
  <si>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</si>
  <si>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</si>
  <si>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</si>
  <si>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</si>
  <si>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</si>
  <si>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</si>
  <si>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</si>
  <si>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</si>
  <si>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</si>
  <si>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</si>
  <si>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</si>
  <si>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</si>
  <si>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</si>
  <si>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</si>
  <si>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</si>
  <si>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</si>
  <si>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</si>
  <si>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</si>
  <si>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</si>
  <si>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</si>
  <si>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</si>
  <si>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</si>
  <si>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</si>
  <si>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</si>
  <si>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</si>
  <si>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</si>
  <si>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</si>
  <si>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</si>
  <si>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</si>
  <si>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</si>
  <si>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</si>
  <si>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</si>
  <si>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</si>
  <si>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</si>
  <si>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</si>
  <si>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</si>
  <si>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</si>
  <si>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</si>
  <si>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</si>
  <si>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</si>
  <si>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</si>
  <si>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</si>
  <si>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</si>
  <si>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</si>
  <si>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</si>
  <si>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</si>
  <si>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</si>
  <si>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</si>
  <si>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</si>
  <si>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</si>
  <si>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</si>
  <si>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</si>
  <si>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</si>
  <si>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</si>
  <si>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</si>
  <si>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</si>
  <si>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</si>
  <si>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</si>
  <si>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</si>
  <si>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</si>
  <si>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</si>
  <si>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</si>
  <si>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</si>
  <si>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</si>
  <si>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</si>
  <si>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</si>
  <si>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</si>
  <si>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</si>
  <si>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</si>
  <si>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</si>
  <si>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</si>
  <si>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</si>
  <si>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</si>
  <si>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</si>
  <si>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</si>
  <si>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</si>
  <si>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</si>
  <si>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</si>
  <si>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</si>
  <si>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</si>
  <si>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</si>
  <si>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Önkormányzat</t>
  </si>
  <si>
    <t>Óvoda</t>
  </si>
  <si>
    <t>ÓVODA ELŐIRÁNYZATAI</t>
  </si>
  <si>
    <t>ÖNKORMÁNYZAT ÉS ÓVODA ELŐIRÁNYZATA MINDÖSSZESEN</t>
  </si>
  <si>
    <t>N E M L E G E S !</t>
  </si>
  <si>
    <t>Saját bevétel 50%-a</t>
  </si>
  <si>
    <t>A környezetvédelmi alap tervezett bevételei-kiadásai</t>
  </si>
  <si>
    <t>Bevételi jogcímek</t>
  </si>
  <si>
    <t>Jogcím szerinti összeg</t>
  </si>
  <si>
    <t xml:space="preserve">Talajterhelési díj </t>
  </si>
  <si>
    <t>Bevételek összesen</t>
  </si>
  <si>
    <t>Kiadási jogcímei</t>
  </si>
  <si>
    <t>Kiadások összesen</t>
  </si>
  <si>
    <t>Központi, irányító szervi támogatások folyósítása működési célra</t>
  </si>
  <si>
    <t>Központi, irányító szervi támogatások folyósítása felhalmozási célra</t>
  </si>
  <si>
    <t>Karbantartási-, kisjavítási szolgáltatások</t>
  </si>
  <si>
    <t>Kiadások (Ft)</t>
  </si>
  <si>
    <t>Bevételek (Ft)</t>
  </si>
  <si>
    <t>A többéves kihatással járó döntések számszerűsítése évenkénti bontásban és összesítve (Ft)</t>
  </si>
  <si>
    <t>Tárgyévi kifizetés (2017. évi ei.)</t>
  </si>
  <si>
    <t>2019. évi kifizetés</t>
  </si>
  <si>
    <t>2020. év utáni kifizetések</t>
  </si>
  <si>
    <t>A költségvetési év azon fejlesztési céljai, amelyek megvalósításához a Gst. 3. § (1) bekezdése szerinti adósságot keletkeztető ügylet megkötése válik vagy válhat szükségessé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</si>
  <si>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</si>
  <si>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</si>
  <si>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</si>
  <si>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</si>
  <si>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</si>
  <si>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Irányító szervi támogatások folyósítása (Ft)</t>
  </si>
  <si>
    <t>települési támogatás [Szoctv. 45.§]</t>
  </si>
  <si>
    <t>Környezetvédelmi feladatok ellátása</t>
  </si>
  <si>
    <t>Eredeti előirányzat</t>
  </si>
  <si>
    <t>K513</t>
  </si>
  <si>
    <t>Erdeti előirányzat</t>
  </si>
  <si>
    <t>Csabdi Napraforgó Óvoda eredeti előirányzat</t>
  </si>
  <si>
    <t>Eredeti előirányzat ÖSSZESEN</t>
  </si>
  <si>
    <t>saját bevételek 2021.</t>
  </si>
  <si>
    <t>Egyéb pénzbeli és természetbeni gyermekvédelmi ellátások</t>
  </si>
  <si>
    <t>saját bevételek 2022.</t>
  </si>
  <si>
    <t>Beruházások és felújítások (Ft)</t>
  </si>
  <si>
    <t>KÖLTSÉGVETÉSI SZERV</t>
  </si>
  <si>
    <t>"2/a. melléklet az 1/2020.(II.14.) Önkormányzati rendelethez"</t>
  </si>
  <si>
    <t>"2/b. melléklet az 1/2020.(II.14.) Önkormányzati rendelethez"</t>
  </si>
  <si>
    <t>"2/c. melléklet az 1/2020.(II.14.) Önkormányzati rendelethez"</t>
  </si>
  <si>
    <t>"3/a. melléklet az1/2020.(II.14.) Önkormányzati rendelethez"</t>
  </si>
  <si>
    <t>"3/b. melléklet az 1/2020.(II.14.) Önkormányzati rendelethez"</t>
  </si>
  <si>
    <t>"3/c. melléklet az 1/2020.(II.14.) Önkormányzati rendelethez"</t>
  </si>
  <si>
    <t>"4. melléklet az 1/2020.(II.14.) Önkormányzati rendelethez"</t>
  </si>
  <si>
    <t>"5. melléklet az 1/2020.(II.14.) Önkormányzati rendelethez"</t>
  </si>
  <si>
    <t>"6. melléklet az 1/2020.(II.14.) Önkormányzati rendelethez"</t>
  </si>
  <si>
    <t>"7/a. melléklet az 1/2020.(II.14.) Önkormányzati rendelethez"</t>
  </si>
  <si>
    <t>"7/b. melléklet az 1/2020.(II.14.) Önkormányzati rendelethez"</t>
  </si>
  <si>
    <t>"8. melléklet az 1/2020.(II.14.) Önkormányzati rendelethez"</t>
  </si>
  <si>
    <t>"9. melléklet az 1/2020.(II.14.) Önkormányzati rendelethez"</t>
  </si>
  <si>
    <t>"10. melléklet az 1/2020.(II.14.) Önkormányzati rendelethez"</t>
  </si>
  <si>
    <t>"11. melléklet az 1/2020.(II.14.) Önkormányzati rendelethez"</t>
  </si>
  <si>
    <t>"12. melléklet az 1/2020.(II.14.) Önkormányzati rendelethez"</t>
  </si>
  <si>
    <t>"13. melléklet az 1/2020.(II.14.) Önkormányzati rendelethez"</t>
  </si>
  <si>
    <t>"14. melléklet az 1/2020.(II.14.) Önkormányzati rendelethez"</t>
  </si>
  <si>
    <t>B75</t>
  </si>
  <si>
    <t>Szennyvízhálózat bővítése KEHOP</t>
  </si>
  <si>
    <t>saját bevételek 2023.</t>
  </si>
  <si>
    <t>"1. melléklet az  1/2020.(II.14.) Önkormányzati rendelethez"</t>
  </si>
  <si>
    <t>1. melléklet az    /2021.(II.28.) Önkormányzati rendelethez</t>
  </si>
  <si>
    <t>2/a. melléklet az   /2021.(II.28.)  Önkormányzati rendelethez</t>
  </si>
  <si>
    <t>2/b. melléklet az    /2021.(II.28.)  Önkormányzati rendelethez</t>
  </si>
  <si>
    <t>2/c. melléklet az    /2021.(II.28.)  Önkormányzati rendelethez</t>
  </si>
  <si>
    <t>3/a. melléklet az    /2021.(II.28.)  Önkormányzati rendelethez</t>
  </si>
  <si>
    <t>3/b. melléklet az   /2021.(II.28.)  Önkormányzati rendelethez</t>
  </si>
  <si>
    <t>3/c. melléklet az    /2021.(II.28.)  Önkormányzati rendelethez</t>
  </si>
  <si>
    <t>4. melléklet az    /2021.(II.28.)  Önkormányzati rendelethez</t>
  </si>
  <si>
    <t>5. melléklet az   /2021.(II.28.)  Önkormányzati rendelethez</t>
  </si>
  <si>
    <t>6. melléklet az    /2021.(II.28.)  Önkormányzati rendelethez</t>
  </si>
  <si>
    <t>7/a. melléklet az   /2021.(II.28.) Önkormányzati rendelethez</t>
  </si>
  <si>
    <t>7/b. melléklet az   /2021.(II.28.) Önkormányzati rendelethez</t>
  </si>
  <si>
    <t>8. melléklet az  /2021.(II.28.) Önkormányzati rendelethez</t>
  </si>
  <si>
    <t>9. melléklet az    /2021.(II.28.)  Önkormányzati rendelethez</t>
  </si>
  <si>
    <t>10. melléklet az  /2021.(II.28.) Önkormányzati rendelethez</t>
  </si>
  <si>
    <t>11. melléklet az   /2021.(II.28.)  Önkormányzati rendelethez</t>
  </si>
  <si>
    <t>12. melléklet az   /2021.(II.28.)  Önkormányzati rendelethez</t>
  </si>
  <si>
    <t>14. melléklet az   /2021.(II.28.)  Önkormányzati rendelethez</t>
  </si>
  <si>
    <t>Csabdi Napraforgó Óvoda módosított előirányzat2020.12.31.</t>
  </si>
  <si>
    <t>13. melléklet az   /2021.(II.28.) Önkormányzati rendelethez</t>
  </si>
  <si>
    <t>Önkormányzat 2021. évi költségvetése</t>
  </si>
  <si>
    <t>Önkormányzat 2021 évi költségvetése</t>
  </si>
  <si>
    <t>Csabdi Község Önkormányzat 2021. évi költségvetése</t>
  </si>
  <si>
    <t>Járda építés</t>
  </si>
  <si>
    <t>Béke utcai vízvezeték kiváltás</t>
  </si>
  <si>
    <t>Óvoda energetikai korszerűsítése</t>
  </si>
  <si>
    <t>Építési telkek közművesítése</t>
  </si>
  <si>
    <t>Ravatalozó fejlesztésére</t>
  </si>
  <si>
    <t>Óvodakerítés felújítása (utcafronton)</t>
  </si>
  <si>
    <t>Iskola kapu beszerzés</t>
  </si>
  <si>
    <t>Hasítógép  beszerzés</t>
  </si>
  <si>
    <t>Közösségi eszköz beszerzés</t>
  </si>
  <si>
    <t>Egyéb tárgyi eszk. iPhone telefon, vízforraló, Alko kerti henger</t>
  </si>
  <si>
    <t>KÖLTSÉGVETÉSI SZERV-Óvoda</t>
  </si>
  <si>
    <t>Tálalószekrény vásárlás nagy csoportba ( Óvoda)</t>
  </si>
  <si>
    <t>saját bevételek 2024.</t>
  </si>
  <si>
    <t>kiadási módosított előirányzat2021.08.31.</t>
  </si>
  <si>
    <t>Ford Tranzit teherautó beszerzés</t>
  </si>
  <si>
    <t>Tálalószerkrény beszerzése</t>
  </si>
  <si>
    <t>Egyéb tárgyi eszköz beszerzése</t>
  </si>
  <si>
    <t>kiadási módosított előirányzat 2021.10.31.</t>
  </si>
  <si>
    <t>ebből kiadási előirányzat fedezete-saját forrás 2021.10.31.</t>
  </si>
  <si>
    <t>módosított ei.2021.10.31.</t>
  </si>
  <si>
    <t>módosított ei. 2021.10.31.</t>
  </si>
  <si>
    <t>Módosított előirányzat 2021.10. 31 .</t>
  </si>
  <si>
    <t xml:space="preserve">Módosított előirányzat 2021.10. 31 </t>
  </si>
  <si>
    <t xml:space="preserve">Módosított előirányzat10. 31 </t>
  </si>
  <si>
    <t>Módosított előirányzat 2021.10.31.</t>
  </si>
  <si>
    <t>Módosított előirányat 2021.10.31.</t>
  </si>
  <si>
    <t>Módosított előirányzat ÖSSZESEN 2021.10.31.</t>
  </si>
  <si>
    <t>Egyéb tárgyi eszköz beszerzés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</si>
</sst>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__"/>
    <numFmt numFmtId="167" formatCode="\ ##########"/>
  </numFmts>
  <fonts count="5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Bookman Old Style"/>
      <family val="1"/>
      <charset val="238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313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7" fontId="3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7" fontId="5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2" fillId="0" borderId="1" xfId="0" applyFont="1" applyBorder="1"/>
    <xf numFmtId="0" fontId="24" fillId="5" borderId="1" xfId="0" applyFont="1" applyFill="1" applyBorder="1"/>
    <xf numFmtId="0" fontId="25" fillId="5" borderId="1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0" fontId="26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167" fontId="10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6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9" fillId="6" borderId="1" xfId="0" applyFont="1" applyFill="1" applyBorder="1"/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center" wrapText="1"/>
    </xf>
    <xf numFmtId="0" fontId="10" fillId="6" borderId="1" xfId="0" applyFont="1" applyFill="1" applyBorder="1" applyAlignment="1">
      <alignment horizontal="left" vertical="center"/>
    </xf>
    <xf numFmtId="0" fontId="31" fillId="0" borderId="1" xfId="0" applyFont="1" applyBorder="1"/>
    <xf numFmtId="0" fontId="31" fillId="0" borderId="1" xfId="0" applyFont="1" applyBorder="1" applyAlignment="1">
      <alignment wrapText="1"/>
    </xf>
    <xf numFmtId="0" fontId="3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7" fillId="0" borderId="1" xfId="0" applyFont="1" applyBorder="1"/>
    <xf numFmtId="3" fontId="7" fillId="0" borderId="1" xfId="0" applyNumberFormat="1" applyFont="1" applyBorder="1"/>
    <xf numFmtId="0" fontId="17" fillId="0" borderId="1" xfId="0" applyFont="1" applyBorder="1"/>
    <xf numFmtId="3" fontId="17" fillId="0" borderId="1" xfId="0" applyNumberFormat="1" applyFont="1" applyBorder="1"/>
    <xf numFmtId="0" fontId="16" fillId="0" borderId="1" xfId="0" applyFont="1" applyBorder="1"/>
    <xf numFmtId="3" fontId="16" fillId="0" borderId="1" xfId="0" applyNumberFormat="1" applyFont="1" applyBorder="1"/>
    <xf numFmtId="0" fontId="19" fillId="0" borderId="1" xfId="0" applyFont="1" applyBorder="1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7" fillId="0" borderId="0" xfId="1" applyFont="1" applyAlignment="1" applyProtection="1">
      <alignment horizontal="justify" vertical="center"/>
    </xf>
    <xf numFmtId="0" fontId="24" fillId="2" borderId="1" xfId="0" applyFont="1" applyFill="1" applyBorder="1" applyAlignment="1">
      <alignment wrapText="1"/>
    </xf>
    <xf numFmtId="0" fontId="30" fillId="0" borderId="2" xfId="0" applyFont="1" applyBorder="1" applyAlignment="1">
      <alignment wrapText="1"/>
    </xf>
    <xf numFmtId="0" fontId="30" fillId="0" borderId="0" xfId="0" applyFont="1" applyAlignment="1">
      <alignment wrapText="1"/>
    </xf>
    <xf numFmtId="0" fontId="21" fillId="0" borderId="2" xfId="0" applyFont="1" applyBorder="1"/>
    <xf numFmtId="0" fontId="0" fillId="0" borderId="2" xfId="0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4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21" fillId="0" borderId="1" xfId="0" applyNumberFormat="1" applyFont="1" applyBorder="1"/>
    <xf numFmtId="3" fontId="10" fillId="7" borderId="1" xfId="0" applyNumberFormat="1" applyFont="1" applyFill="1" applyBorder="1"/>
    <xf numFmtId="0" fontId="44" fillId="0" borderId="1" xfId="0" applyFont="1" applyBorder="1"/>
    <xf numFmtId="0" fontId="44" fillId="0" borderId="0" xfId="0" applyFont="1"/>
    <xf numFmtId="0" fontId="3" fillId="0" borderId="1" xfId="0" applyFont="1" applyBorder="1" applyAlignment="1">
      <alignment horizontal="center" wrapText="1"/>
    </xf>
    <xf numFmtId="0" fontId="44" fillId="0" borderId="0" xfId="0" applyFont="1"/>
    <xf numFmtId="167" fontId="10" fillId="8" borderId="1" xfId="0" applyNumberFormat="1" applyFont="1" applyFill="1" applyBorder="1" applyAlignment="1">
      <alignment vertical="center"/>
    </xf>
    <xf numFmtId="3" fontId="44" fillId="0" borderId="1" xfId="0" applyNumberFormat="1" applyFont="1" applyBorder="1"/>
    <xf numFmtId="3" fontId="44" fillId="8" borderId="1" xfId="0" applyNumberFormat="1" applyFont="1" applyFill="1" applyBorder="1"/>
    <xf numFmtId="3" fontId="44" fillId="9" borderId="1" xfId="0" applyNumberFormat="1" applyFont="1" applyFill="1" applyBorder="1"/>
    <xf numFmtId="3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9" borderId="1" xfId="0" applyNumberFormat="1" applyFont="1" applyFill="1" applyBorder="1" applyAlignment="1">
      <alignment horizontal="right" vertical="center"/>
    </xf>
    <xf numFmtId="3" fontId="44" fillId="7" borderId="1" xfId="0" applyNumberFormat="1" applyFont="1" applyFill="1" applyBorder="1"/>
    <xf numFmtId="0" fontId="14" fillId="0" borderId="0" xfId="0" applyFont="1"/>
    <xf numFmtId="3" fontId="0" fillId="0" borderId="1" xfId="0" applyNumberFormat="1" applyBorder="1"/>
    <xf numFmtId="3" fontId="7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5" fillId="5" borderId="1" xfId="0" applyFont="1" applyFill="1" applyBorder="1"/>
    <xf numFmtId="3" fontId="10" fillId="7" borderId="1" xfId="0" applyNumberFormat="1" applyFont="1" applyFill="1" applyBorder="1" applyAlignment="1">
      <alignment horizontal="right"/>
    </xf>
    <xf numFmtId="3" fontId="10" fillId="9" borderId="1" xfId="0" applyNumberFormat="1" applyFont="1" applyFill="1" applyBorder="1"/>
    <xf numFmtId="3" fontId="10" fillId="0" borderId="1" xfId="0" applyNumberFormat="1" applyFont="1" applyBorder="1"/>
    <xf numFmtId="3" fontId="10" fillId="8" borderId="1" xfId="0" applyNumberFormat="1" applyFont="1" applyFill="1" applyBorder="1"/>
    <xf numFmtId="0" fontId="45" fillId="0" borderId="0" xfId="0" applyFont="1"/>
    <xf numFmtId="3" fontId="45" fillId="0" borderId="1" xfId="0" applyNumberFormat="1" applyFont="1" applyBorder="1"/>
    <xf numFmtId="3" fontId="45" fillId="8" borderId="1" xfId="0" applyNumberFormat="1" applyFont="1" applyFill="1" applyBorder="1"/>
    <xf numFmtId="3" fontId="45" fillId="9" borderId="1" xfId="0" applyNumberFormat="1" applyFont="1" applyFill="1" applyBorder="1"/>
    <xf numFmtId="3" fontId="45" fillId="7" borderId="1" xfId="0" applyNumberFormat="1" applyFont="1" applyFill="1" applyBorder="1"/>
    <xf numFmtId="0" fontId="45" fillId="0" borderId="0" xfId="0" applyFont="1"/>
    <xf numFmtId="3" fontId="9" fillId="8" borderId="1" xfId="0" applyNumberFormat="1" applyFont="1" applyFill="1" applyBorder="1"/>
    <xf numFmtId="0" fontId="5" fillId="10" borderId="1" xfId="0" applyFont="1" applyFill="1" applyBorder="1" applyAlignment="1">
      <alignment horizontal="left" vertical="center"/>
    </xf>
    <xf numFmtId="3" fontId="44" fillId="10" borderId="1" xfId="0" applyNumberFormat="1" applyFont="1" applyFill="1" applyBorder="1"/>
    <xf numFmtId="0" fontId="24" fillId="1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3" fontId="46" fillId="11" borderId="1" xfId="0" applyNumberFormat="1" applyFont="1" applyFill="1" applyBorder="1"/>
    <xf numFmtId="3" fontId="44" fillId="11" borderId="1" xfId="0" applyNumberFormat="1" applyFont="1" applyFill="1" applyBorder="1"/>
    <xf numFmtId="3" fontId="0" fillId="0" borderId="0" xfId="0" applyNumberFormat="1" applyAlignment="1">
      <alignment horizontal="center" wrapText="1"/>
    </xf>
    <xf numFmtId="3" fontId="0" fillId="0" borderId="0" xfId="0" applyNumberFormat="1"/>
    <xf numFmtId="3" fontId="22" fillId="0" borderId="1" xfId="0" applyNumberFormat="1" applyFont="1" applyBorder="1" applyAlignment="1">
      <alignment horizontal="center"/>
    </xf>
    <xf numFmtId="0" fontId="10" fillId="0" borderId="1" xfId="0" applyFont="1" applyBorder="1"/>
    <xf numFmtId="3" fontId="33" fillId="0" borderId="0" xfId="0" applyNumberFormat="1" applyFont="1" applyAlignment="1">
      <alignment horizontal="center" wrapText="1"/>
    </xf>
    <xf numFmtId="0" fontId="47" fillId="0" borderId="0" xfId="0" applyFont="1"/>
    <xf numFmtId="0" fontId="10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44" fillId="0" borderId="0" xfId="0" applyFont="1" applyAlignment="1">
      <alignment horizontal="center" wrapText="1"/>
    </xf>
    <xf numFmtId="0" fontId="13" fillId="0" borderId="1" xfId="0" applyFont="1" applyBorder="1" applyAlignment="1">
      <alignment horizontal="left" vertical="center"/>
    </xf>
    <xf numFmtId="3" fontId="10" fillId="11" borderId="1" xfId="0" applyNumberFormat="1" applyFont="1" applyFill="1" applyBorder="1"/>
    <xf numFmtId="0" fontId="10" fillId="11" borderId="1" xfId="0" applyFont="1" applyFill="1" applyBorder="1"/>
    <xf numFmtId="0" fontId="0" fillId="11" borderId="1" xfId="0" applyFill="1" applyBorder="1"/>
    <xf numFmtId="3" fontId="0" fillId="0" borderId="0" xfId="0" applyNumberFormat="1"/>
    <xf numFmtId="0" fontId="22" fillId="0" borderId="0" xfId="0" applyFont="1"/>
    <xf numFmtId="0" fontId="0" fillId="0" borderId="0" xfId="0"/>
    <xf numFmtId="0" fontId="0" fillId="0" borderId="0" xfId="0" applyAlignment="1">
      <alignment horizontal="center" wrapText="1"/>
    </xf>
    <xf numFmtId="3" fontId="0" fillId="0" borderId="1" xfId="0" applyNumberFormat="1" applyBorder="1"/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3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/>
    <xf numFmtId="0" fontId="3" fillId="0" borderId="1" xfId="0" applyFont="1" applyBorder="1"/>
    <xf numFmtId="3" fontId="48" fillId="0" borderId="1" xfId="0" applyNumberFormat="1" applyFont="1" applyBorder="1" applyAlignment="1">
      <alignment horizontal="center"/>
    </xf>
    <xf numFmtId="3" fontId="48" fillId="0" borderId="1" xfId="0" applyNumberFormat="1" applyFont="1" applyBorder="1" applyAlignment="1">
      <alignment horizontal="right" wrapText="1"/>
    </xf>
    <xf numFmtId="0" fontId="49" fillId="0" borderId="0" xfId="0" applyFont="1"/>
    <xf numFmtId="0" fontId="50" fillId="0" borderId="0" xfId="0" applyFont="1"/>
    <xf numFmtId="3" fontId="51" fillId="0" borderId="1" xfId="0" applyNumberFormat="1" applyFont="1" applyBorder="1" applyAlignment="1">
      <alignment horizontal="right"/>
    </xf>
    <xf numFmtId="0" fontId="52" fillId="0" borderId="0" xfId="0" applyFont="1"/>
    <xf numFmtId="3" fontId="52" fillId="0" borderId="0" xfId="0" applyNumberFormat="1" applyFont="1" applyAlignment="1">
      <alignment horizontal="center" wrapText="1"/>
    </xf>
    <xf numFmtId="3" fontId="52" fillId="0" borderId="0" xfId="0" applyNumberFormat="1" applyFont="1"/>
    <xf numFmtId="3" fontId="9" fillId="0" borderId="1" xfId="0" applyNumberFormat="1" applyFont="1" applyBorder="1" applyAlignment="1">
      <alignment horizontal="center" wrapText="1"/>
    </xf>
    <xf numFmtId="3" fontId="52" fillId="0" borderId="1" xfId="0" applyNumberFormat="1" applyFont="1" applyBorder="1"/>
    <xf numFmtId="3" fontId="46" fillId="0" borderId="1" xfId="0" applyNumberFormat="1" applyFont="1" applyBorder="1"/>
    <xf numFmtId="0" fontId="53" fillId="0" borderId="0" xfId="0" applyFont="1"/>
    <xf numFmtId="0" fontId="21" fillId="0" borderId="1" xfId="0" applyFont="1" applyBorder="1" applyAlignment="1">
      <alignment wrapText="1"/>
    </xf>
    <xf numFmtId="0" fontId="21" fillId="0" borderId="0" xfId="0" applyFont="1" applyAlignment="1">
      <alignment wrapText="1"/>
    </xf>
    <xf numFmtId="0" fontId="22" fillId="0" borderId="1" xfId="0" applyFont="1" applyBorder="1" applyAlignment="1">
      <alignment wrapText="1"/>
    </xf>
    <xf numFmtId="0" fontId="22" fillId="5" borderId="1" xfId="0" applyFont="1" applyFill="1" applyBorder="1" applyAlignment="1">
      <alignment wrapText="1"/>
    </xf>
    <xf numFmtId="3" fontId="14" fillId="0" borderId="1" xfId="0" applyNumberFormat="1" applyFont="1" applyBorder="1"/>
    <xf numFmtId="3" fontId="14" fillId="8" borderId="1" xfId="0" applyNumberFormat="1" applyFont="1" applyFill="1" applyBorder="1"/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0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3" fontId="54" fillId="0" borderId="1" xfId="0" applyNumberFormat="1" applyFont="1" applyFill="1" applyBorder="1"/>
    <xf numFmtId="0" fontId="53" fillId="0" borderId="0" xfId="0" applyFont="1" applyFill="1"/>
    <xf numFmtId="0" fontId="14" fillId="0" borderId="1" xfId="0" applyFont="1" applyFill="1" applyBorder="1"/>
    <xf numFmtId="0" fontId="0" fillId="11" borderId="0" xfId="0" applyFill="1"/>
    <xf numFmtId="3" fontId="42" fillId="0" borderId="3" xfId="0" applyNumberFormat="1" applyFont="1" applyBorder="1"/>
    <xf numFmtId="3" fontId="22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wrapText="1"/>
    </xf>
    <xf numFmtId="3" fontId="0" fillId="0" borderId="1" xfId="0" applyNumberFormat="1" applyFill="1" applyBorder="1"/>
    <xf numFmtId="3" fontId="44" fillId="0" borderId="1" xfId="0" applyNumberFormat="1" applyFont="1" applyFill="1" applyBorder="1"/>
    <xf numFmtId="0" fontId="0" fillId="0" borderId="3" xfId="0" applyBorder="1"/>
    <xf numFmtId="3" fontId="0" fillId="0" borderId="3" xfId="0" applyNumberFormat="1" applyBorder="1"/>
    <xf numFmtId="3" fontId="41" fillId="0" borderId="3" xfId="0" applyNumberFormat="1" applyFont="1" applyBorder="1"/>
    <xf numFmtId="0" fontId="7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3" fontId="55" fillId="0" borderId="3" xfId="0" applyNumberFormat="1" applyFont="1" applyBorder="1"/>
    <xf numFmtId="0" fontId="55" fillId="0" borderId="1" xfId="0" applyFont="1" applyBorder="1"/>
    <xf numFmtId="3" fontId="0" fillId="0" borderId="1" xfId="0" applyNumberFormat="1" applyFont="1" applyBorder="1"/>
    <xf numFmtId="3" fontId="55" fillId="0" borderId="1" xfId="0" applyNumberFormat="1" applyFont="1" applyBorder="1"/>
    <xf numFmtId="3" fontId="0" fillId="0" borderId="3" xfId="0" applyNumberFormat="1" applyFont="1" applyBorder="1"/>
    <xf numFmtId="3" fontId="55" fillId="0" borderId="1" xfId="0" applyNumberFormat="1" applyFont="1" applyFill="1" applyBorder="1"/>
    <xf numFmtId="0" fontId="55" fillId="0" borderId="1" xfId="0" applyFont="1" applyFill="1" applyBorder="1"/>
    <xf numFmtId="0" fontId="48" fillId="0" borderId="1" xfId="0" applyFont="1" applyBorder="1"/>
    <xf numFmtId="0" fontId="0" fillId="11" borderId="1" xfId="0" applyFont="1" applyFill="1" applyBorder="1"/>
    <xf numFmtId="0" fontId="0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3" fontId="56" fillId="0" borderId="1" xfId="0" applyNumberFormat="1" applyFont="1" applyBorder="1"/>
    <xf numFmtId="0" fontId="56" fillId="0" borderId="1" xfId="0" applyFont="1" applyBorder="1"/>
    <xf numFmtId="0" fontId="5" fillId="0" borderId="1" xfId="0" applyFont="1" applyBorder="1"/>
    <xf numFmtId="0" fontId="57" fillId="0" borderId="0" xfId="0" applyFont="1"/>
    <xf numFmtId="0" fontId="5" fillId="0" borderId="1" xfId="0" applyFont="1" applyBorder="1" applyAlignment="1">
      <alignment horizontal="left" vertical="center" wrapText="1"/>
    </xf>
    <xf numFmtId="3" fontId="58" fillId="0" borderId="1" xfId="0" applyNumberFormat="1" applyFont="1" applyBorder="1"/>
    <xf numFmtId="0" fontId="5" fillId="2" borderId="1" xfId="0" applyFont="1" applyFill="1" applyBorder="1" applyAlignment="1">
      <alignment horizontal="left" vertical="center"/>
    </xf>
    <xf numFmtId="3" fontId="56" fillId="11" borderId="1" xfId="0" applyNumberFormat="1" applyFont="1" applyFill="1" applyBorder="1"/>
    <xf numFmtId="0" fontId="56" fillId="11" borderId="1" xfId="0" applyFont="1" applyFill="1" applyBorder="1"/>
    <xf numFmtId="0" fontId="5" fillId="11" borderId="1" xfId="0" applyFont="1" applyFill="1" applyBorder="1"/>
    <xf numFmtId="3" fontId="56" fillId="0" borderId="3" xfId="0" applyNumberFormat="1" applyFont="1" applyBorder="1"/>
    <xf numFmtId="0" fontId="4" fillId="12" borderId="3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/>
    </xf>
    <xf numFmtId="3" fontId="54" fillId="12" borderId="1" xfId="0" applyNumberFormat="1" applyFont="1" applyFill="1" applyBorder="1"/>
    <xf numFmtId="3" fontId="44" fillId="12" borderId="1" xfId="0" applyNumberFormat="1" applyFont="1" applyFill="1" applyBorder="1"/>
    <xf numFmtId="0" fontId="53" fillId="12" borderId="0" xfId="0" applyFont="1" applyFill="1"/>
    <xf numFmtId="0" fontId="3" fillId="12" borderId="3" xfId="0" applyFont="1" applyFill="1" applyBorder="1" applyAlignment="1">
      <alignment horizontal="left" vertical="center"/>
    </xf>
    <xf numFmtId="3" fontId="0" fillId="12" borderId="3" xfId="0" applyNumberFormat="1" applyFill="1" applyBorder="1"/>
    <xf numFmtId="3" fontId="41" fillId="12" borderId="3" xfId="0" applyNumberFormat="1" applyFont="1" applyFill="1" applyBorder="1"/>
    <xf numFmtId="3" fontId="0" fillId="12" borderId="1" xfId="0" applyNumberFormat="1" applyFill="1" applyBorder="1"/>
    <xf numFmtId="0" fontId="0" fillId="12" borderId="0" xfId="0" applyFill="1"/>
    <xf numFmtId="0" fontId="3" fillId="12" borderId="1" xfId="0" applyFont="1" applyFill="1" applyBorder="1" applyAlignment="1">
      <alignment horizontal="left" vertical="center"/>
    </xf>
    <xf numFmtId="0" fontId="44" fillId="12" borderId="0" xfId="0" applyFont="1" applyFill="1"/>
    <xf numFmtId="3" fontId="14" fillId="12" borderId="1" xfId="0" applyNumberFormat="1" applyFont="1" applyFill="1" applyBorder="1"/>
    <xf numFmtId="3" fontId="45" fillId="12" borderId="1" xfId="0" applyNumberFormat="1" applyFont="1" applyFill="1" applyBorder="1"/>
    <xf numFmtId="3" fontId="10" fillId="12" borderId="1" xfId="0" applyNumberFormat="1" applyFont="1" applyFill="1" applyBorder="1"/>
    <xf numFmtId="3" fontId="7" fillId="12" borderId="1" xfId="0" applyNumberFormat="1" applyFont="1" applyFill="1" applyBorder="1" applyAlignment="1">
      <alignment horizontal="right" vertical="center"/>
    </xf>
    <xf numFmtId="3" fontId="7" fillId="1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12" borderId="3" xfId="0" applyFont="1" applyFill="1" applyBorder="1" applyAlignment="1">
      <alignment horizontal="left" vertical="center"/>
    </xf>
    <xf numFmtId="0" fontId="7" fillId="12" borderId="3" xfId="0" applyFont="1" applyFill="1" applyBorder="1" applyAlignment="1">
      <alignment horizontal="left" vertical="center" wrapText="1"/>
    </xf>
    <xf numFmtId="3" fontId="0" fillId="12" borderId="3" xfId="0" applyNumberFormat="1" applyFont="1" applyFill="1" applyBorder="1"/>
    <xf numFmtId="3" fontId="55" fillId="12" borderId="1" xfId="0" applyNumberFormat="1" applyFont="1" applyFill="1" applyBorder="1"/>
    <xf numFmtId="3" fontId="0" fillId="12" borderId="1" xfId="0" applyNumberFormat="1" applyFont="1" applyFill="1" applyBorder="1"/>
    <xf numFmtId="0" fontId="55" fillId="12" borderId="1" xfId="0" applyFont="1" applyFill="1" applyBorder="1"/>
    <xf numFmtId="0" fontId="21" fillId="12" borderId="1" xfId="0" applyFont="1" applyFill="1" applyBorder="1"/>
    <xf numFmtId="0" fontId="7" fillId="12" borderId="0" xfId="0" applyFont="1" applyFill="1" applyBorder="1" applyAlignment="1">
      <alignment horizontal="left" vertical="center" wrapText="1"/>
    </xf>
    <xf numFmtId="0" fontId="7" fillId="1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3" fontId="0" fillId="0" borderId="5" xfId="0" applyNumberFormat="1" applyBorder="1"/>
    <xf numFmtId="3" fontId="0" fillId="0" borderId="6" xfId="0" applyNumberFormat="1" applyBorder="1"/>
    <xf numFmtId="3" fontId="52" fillId="0" borderId="1" xfId="0" applyNumberFormat="1" applyFont="1" applyFill="1" applyBorder="1"/>
    <xf numFmtId="0" fontId="4" fillId="12" borderId="7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" fillId="12" borderId="1" xfId="0" applyFont="1" applyFill="1" applyBorder="1" applyAlignment="1">
      <alignment wrapText="1"/>
    </xf>
    <xf numFmtId="3" fontId="0" fillId="12" borderId="5" xfId="0" applyNumberFormat="1" applyFill="1" applyBorder="1"/>
    <xf numFmtId="3" fontId="55" fillId="12" borderId="7" xfId="0" applyNumberFormat="1" applyFont="1" applyFill="1" applyBorder="1"/>
    <xf numFmtId="0" fontId="5" fillId="0" borderId="8" xfId="0" applyFont="1" applyBorder="1" applyAlignment="1">
      <alignment horizontal="left" vertical="center"/>
    </xf>
    <xf numFmtId="3" fontId="56" fillId="0" borderId="8" xfId="0" applyNumberFormat="1" applyFont="1" applyBorder="1"/>
    <xf numFmtId="3" fontId="55" fillId="0" borderId="7" xfId="0" applyNumberFormat="1" applyFont="1" applyBorder="1"/>
    <xf numFmtId="0" fontId="4" fillId="0" borderId="6" xfId="0" applyFont="1" applyBorder="1" applyAlignment="1">
      <alignment horizontal="left" vertical="center"/>
    </xf>
    <xf numFmtId="3" fontId="0" fillId="0" borderId="6" xfId="0" applyNumberFormat="1" applyFont="1" applyBorder="1"/>
    <xf numFmtId="3" fontId="52" fillId="12" borderId="1" xfId="0" applyNumberFormat="1" applyFont="1" applyFill="1" applyBorder="1"/>
    <xf numFmtId="3" fontId="46" fillId="12" borderId="1" xfId="0" applyNumberFormat="1" applyFont="1" applyFill="1" applyBorder="1"/>
    <xf numFmtId="0" fontId="45" fillId="12" borderId="0" xfId="0" applyFont="1" applyFill="1"/>
    <xf numFmtId="0" fontId="30" fillId="12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wrapText="1"/>
    </xf>
    <xf numFmtId="3" fontId="7" fillId="12" borderId="1" xfId="0" applyNumberFormat="1" applyFont="1" applyFill="1" applyBorder="1" applyAlignment="1">
      <alignment horizontal="right" vertical="center" wrapText="1"/>
    </xf>
    <xf numFmtId="3" fontId="7" fillId="12" borderId="1" xfId="0" applyNumberFormat="1" applyFont="1" applyFill="1" applyBorder="1" applyAlignment="1">
      <alignment horizontal="left" vertical="center" wrapText="1"/>
    </xf>
    <xf numFmtId="3" fontId="6" fillId="12" borderId="1" xfId="0" applyNumberFormat="1" applyFont="1" applyFill="1" applyBorder="1" applyAlignment="1">
      <alignment horizontal="right" vertical="center" wrapText="1"/>
    </xf>
    <xf numFmtId="3" fontId="6" fillId="12" borderId="1" xfId="0" applyNumberFormat="1" applyFont="1" applyFill="1" applyBorder="1" applyAlignment="1">
      <alignment horizontal="right" vertical="center"/>
    </xf>
    <xf numFmtId="3" fontId="0" fillId="12" borderId="0" xfId="0" applyNumberFormat="1" applyFill="1"/>
    <xf numFmtId="0" fontId="0" fillId="12" borderId="0" xfId="0" applyFill="1" applyAlignment="1">
      <alignment horizontal="center" wrapText="1"/>
    </xf>
    <xf numFmtId="3" fontId="56" fillId="12" borderId="1" xfId="0" applyNumberFormat="1" applyFont="1" applyFill="1" applyBorder="1"/>
    <xf numFmtId="3" fontId="58" fillId="12" borderId="1" xfId="0" applyNumberFormat="1" applyFont="1" applyFill="1" applyBorder="1"/>
    <xf numFmtId="0" fontId="0" fillId="12" borderId="1" xfId="0" applyFont="1" applyFill="1" applyBorder="1"/>
    <xf numFmtId="3" fontId="21" fillId="0" borderId="0" xfId="0" applyNumberFormat="1" applyFont="1"/>
    <xf numFmtId="0" fontId="2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9" xfId="0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 wrapText="1"/>
    </xf>
    <xf numFmtId="0" fontId="10" fillId="0" borderId="11" xfId="0" applyFont="1" applyBorder="1"/>
    <xf numFmtId="0" fontId="0" fillId="0" borderId="7" xfId="0" applyBorder="1"/>
    <xf numFmtId="0" fontId="14" fillId="0" borderId="11" xfId="0" applyFont="1" applyBorder="1"/>
    <xf numFmtId="0" fontId="5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4" fillId="0" borderId="0" xfId="0" applyFont="1" applyAlignment="1"/>
    <xf numFmtId="0" fontId="15" fillId="0" borderId="0" xfId="0" applyFont="1" applyAlignment="1">
      <alignment horizontal="center" vertical="center" wrapText="1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njt.hu/cgi_bin/njt_doc.cgi?docid=142896.245143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6"/>
  <sheetViews>
    <sheetView tabSelected="1" zoomScaleNormal="100" zoomScaleSheetLayoutView="40" workbookViewId="0">
      <selection activeCell="A7" sqref="A7"/>
    </sheetView>
  </sheetViews>
  <sheetFormatPr defaultRowHeight="14.4" x14ac:dyDescent="0.3"/>
  <cols>
    <col min="1" max="1" width="39.33203125" customWidth="1"/>
    <col min="2" max="2" width="16.5546875" bestFit="1" customWidth="1"/>
    <col min="3" max="3" width="14.33203125" bestFit="1" customWidth="1"/>
    <col min="4" max="4" width="15.6640625" bestFit="1" customWidth="1"/>
    <col min="5" max="5" width="18" bestFit="1" customWidth="1"/>
    <col min="6" max="6" width="14.33203125" bestFit="1" customWidth="1"/>
    <col min="7" max="7" width="15.6640625" bestFit="1" customWidth="1"/>
    <col min="8" max="8" width="13" bestFit="1" customWidth="1"/>
    <col min="9" max="9" width="14.44140625" bestFit="1" customWidth="1"/>
    <col min="10" max="10" width="10.88671875" bestFit="1" customWidth="1"/>
  </cols>
  <sheetData>
    <row r="1" spans="1:10" s="151" customFormat="1" x14ac:dyDescent="0.3">
      <c r="D1" s="291"/>
      <c r="E1" s="291"/>
      <c r="F1" s="291"/>
      <c r="G1" s="291"/>
    </row>
    <row r="2" spans="1:10" s="151" customFormat="1" x14ac:dyDescent="0.3">
      <c r="D2" s="188"/>
      <c r="E2" s="292"/>
      <c r="F2" s="292"/>
      <c r="G2" s="292"/>
      <c r="H2" s="292"/>
    </row>
    <row r="3" spans="1:10" x14ac:dyDescent="0.3">
      <c r="D3" s="291" t="s">
        <v>694</v>
      </c>
      <c r="E3" s="291"/>
      <c r="F3" s="291"/>
      <c r="G3" s="291"/>
    </row>
    <row r="4" spans="1:10" ht="23.25" customHeight="1" x14ac:dyDescent="0.35">
      <c r="A4" s="290" t="s">
        <v>714</v>
      </c>
      <c r="B4" s="289"/>
      <c r="C4" s="289"/>
      <c r="D4" s="289"/>
      <c r="E4" s="292" t="s">
        <v>693</v>
      </c>
      <c r="F4" s="292"/>
      <c r="G4" s="292"/>
      <c r="H4" s="292"/>
    </row>
    <row r="5" spans="1:10" ht="50.25" customHeight="1" x14ac:dyDescent="0.35">
      <c r="A5" s="288" t="s">
        <v>493</v>
      </c>
      <c r="B5" s="289"/>
      <c r="C5" s="289"/>
      <c r="D5" s="289"/>
    </row>
    <row r="6" spans="1:10" ht="18" x14ac:dyDescent="0.35">
      <c r="A6" s="65"/>
      <c r="B6" s="92"/>
      <c r="C6" s="92"/>
      <c r="D6" s="92"/>
    </row>
    <row r="7" spans="1:10" x14ac:dyDescent="0.3">
      <c r="A7" s="27"/>
      <c r="B7" s="248" t="s">
        <v>662</v>
      </c>
      <c r="C7" s="248"/>
      <c r="D7" s="248"/>
      <c r="E7" s="248" t="s">
        <v>738</v>
      </c>
      <c r="F7" s="248"/>
      <c r="G7" s="248"/>
    </row>
    <row r="8" spans="1:10" x14ac:dyDescent="0.3">
      <c r="A8" s="93" t="s">
        <v>620</v>
      </c>
      <c r="B8" s="94" t="s">
        <v>631</v>
      </c>
      <c r="C8" s="94" t="s">
        <v>632</v>
      </c>
      <c r="D8" s="94" t="s">
        <v>13</v>
      </c>
      <c r="E8" s="94" t="s">
        <v>631</v>
      </c>
      <c r="F8" s="94" t="s">
        <v>632</v>
      </c>
      <c r="G8" s="94" t="s">
        <v>13</v>
      </c>
      <c r="H8" s="4"/>
      <c r="I8" s="4"/>
    </row>
    <row r="9" spans="1:10" x14ac:dyDescent="0.3">
      <c r="A9" s="175" t="s">
        <v>49</v>
      </c>
      <c r="B9" s="179">
        <f>'kiadások önkorm'!C25</f>
        <v>15961351</v>
      </c>
      <c r="C9" s="179">
        <f>'kiadások óvoda'!C25</f>
        <v>32405741</v>
      </c>
      <c r="D9" s="179">
        <f>SUM(B9:C9)</f>
        <v>48367092</v>
      </c>
      <c r="E9" s="179">
        <f>'kiadások önkorm'!G25</f>
        <v>17096649</v>
      </c>
      <c r="F9" s="243">
        <f>'kiadások óvoda'!G25</f>
        <v>32405741</v>
      </c>
      <c r="G9" s="179">
        <f>SUM(E9:F9)</f>
        <v>49502390</v>
      </c>
      <c r="H9" s="4"/>
      <c r="I9" s="4"/>
    </row>
    <row r="10" spans="1:10" s="160" customFormat="1" ht="28.2" x14ac:dyDescent="0.3">
      <c r="A10" s="175" t="s">
        <v>50</v>
      </c>
      <c r="B10" s="179">
        <f>'kiadások önkorm'!C26</f>
        <v>2152872</v>
      </c>
      <c r="C10" s="179">
        <f>'kiadások óvoda'!C26</f>
        <v>5002368</v>
      </c>
      <c r="D10" s="179">
        <f t="shared" ref="D10:D17" si="0">SUM(B10:C10)</f>
        <v>7155240</v>
      </c>
      <c r="E10" s="179">
        <f>'kiadások önkorm'!G26</f>
        <v>2240864</v>
      </c>
      <c r="F10" s="179">
        <f>'kiadások óvoda'!G26</f>
        <v>5002368</v>
      </c>
      <c r="G10" s="179">
        <f>SUM(E10:F10)</f>
        <v>7243232</v>
      </c>
      <c r="H10" s="176"/>
      <c r="I10" s="176"/>
    </row>
    <row r="11" spans="1:10" x14ac:dyDescent="0.3">
      <c r="A11" s="175" t="s">
        <v>51</v>
      </c>
      <c r="B11" s="179">
        <f>'kiadások önkorm'!C51</f>
        <v>78006468</v>
      </c>
      <c r="C11" s="179">
        <f>'kiadások óvoda'!C51</f>
        <v>12562585</v>
      </c>
      <c r="D11" s="179">
        <f t="shared" si="0"/>
        <v>90569053</v>
      </c>
      <c r="E11" s="179">
        <f>'kiadások önkorm'!G51</f>
        <v>82201158</v>
      </c>
      <c r="F11" s="179">
        <f>'kiadások óvoda'!G51</f>
        <v>12563780</v>
      </c>
      <c r="G11" s="179">
        <f t="shared" ref="G11:G18" si="1">SUM(E11:F11)</f>
        <v>94764938</v>
      </c>
      <c r="H11" s="4"/>
      <c r="I11" s="4"/>
    </row>
    <row r="12" spans="1:10" x14ac:dyDescent="0.3">
      <c r="A12" s="175" t="s">
        <v>52</v>
      </c>
      <c r="B12" s="179">
        <f>'kiadások önkorm'!C28</f>
        <v>7385000</v>
      </c>
      <c r="C12" s="179">
        <f>'kiadások óvoda'!C60</f>
        <v>0</v>
      </c>
      <c r="D12" s="179">
        <f t="shared" si="0"/>
        <v>7385000</v>
      </c>
      <c r="E12" s="179">
        <f>'kiadások önkorm'!G60</f>
        <v>6220000</v>
      </c>
      <c r="F12" s="179">
        <f>'kiadások óvoda'!G60</f>
        <v>0</v>
      </c>
      <c r="G12" s="179">
        <f t="shared" si="1"/>
        <v>6220000</v>
      </c>
      <c r="H12" s="4"/>
      <c r="I12" s="4"/>
    </row>
    <row r="13" spans="1:10" x14ac:dyDescent="0.3">
      <c r="A13" s="175" t="s">
        <v>53</v>
      </c>
      <c r="B13" s="179">
        <f>'kiadások önkorm'!C60</f>
        <v>6150000</v>
      </c>
      <c r="C13" s="179">
        <f>'kiadások óvoda'!C74</f>
        <v>0</v>
      </c>
      <c r="D13" s="179">
        <f t="shared" si="0"/>
        <v>6150000</v>
      </c>
      <c r="E13" s="179">
        <f>'kiadások önkorm'!G74</f>
        <v>106093452</v>
      </c>
      <c r="F13" s="179">
        <f>'kiadások óvoda'!G60</f>
        <v>0</v>
      </c>
      <c r="G13" s="179">
        <f t="shared" si="1"/>
        <v>106093452</v>
      </c>
      <c r="H13" s="4"/>
      <c r="I13" s="4"/>
    </row>
    <row r="14" spans="1:10" x14ac:dyDescent="0.3">
      <c r="A14" s="175" t="s">
        <v>54</v>
      </c>
      <c r="B14" s="179">
        <f>'kiadások önkorm'!C83</f>
        <v>15861081</v>
      </c>
      <c r="C14" s="179">
        <f>'kiadások óvoda'!C83</f>
        <v>317500</v>
      </c>
      <c r="D14" s="179">
        <f t="shared" si="0"/>
        <v>16178581</v>
      </c>
      <c r="E14" s="179">
        <f>'kiadások önkorm'!G83</f>
        <v>35024122</v>
      </c>
      <c r="F14" s="179">
        <f>'kiadások óvoda'!G83</f>
        <v>317500</v>
      </c>
      <c r="G14" s="179">
        <f t="shared" si="1"/>
        <v>35341622</v>
      </c>
      <c r="H14" s="4"/>
      <c r="I14" s="4"/>
    </row>
    <row r="15" spans="1:10" x14ac:dyDescent="0.3">
      <c r="A15" s="175" t="s">
        <v>55</v>
      </c>
      <c r="B15" s="179">
        <f>'kiadások önkorm'!C88</f>
        <v>73132711</v>
      </c>
      <c r="C15" s="179">
        <f>'kiadások óvoda'!C88</f>
        <v>0</v>
      </c>
      <c r="D15" s="179">
        <f t="shared" si="0"/>
        <v>73132711</v>
      </c>
      <c r="E15" s="179">
        <f>'kiadások önkorm'!G88</f>
        <v>87222998</v>
      </c>
      <c r="F15" s="179">
        <f>'kiadások óvoda'!G88</f>
        <v>0</v>
      </c>
      <c r="G15" s="179">
        <f t="shared" si="1"/>
        <v>87222998</v>
      </c>
      <c r="H15" s="287"/>
      <c r="I15" s="4"/>
    </row>
    <row r="16" spans="1:10" x14ac:dyDescent="0.3">
      <c r="A16" s="175" t="s">
        <v>56</v>
      </c>
      <c r="B16" s="179">
        <f>'kiadások önkorm'!C97</f>
        <v>4884739</v>
      </c>
      <c r="C16" s="179">
        <f>'kiadások óvoda'!C97</f>
        <v>0</v>
      </c>
      <c r="D16" s="179">
        <f t="shared" si="0"/>
        <v>4884739</v>
      </c>
      <c r="E16" s="179">
        <f>'kiadások önkorm'!G97</f>
        <v>4884739</v>
      </c>
      <c r="F16" s="179">
        <f>'kiadások óvoda'!G97</f>
        <v>0</v>
      </c>
      <c r="G16" s="179">
        <f t="shared" si="1"/>
        <v>4884739</v>
      </c>
      <c r="H16" s="4"/>
      <c r="I16" s="287"/>
      <c r="J16" s="149"/>
    </row>
    <row r="17" spans="1:10" x14ac:dyDescent="0.3">
      <c r="A17" s="177" t="s">
        <v>48</v>
      </c>
      <c r="B17" s="179">
        <f>'kiadások önkorm'!C99</f>
        <v>228767190</v>
      </c>
      <c r="C17" s="179">
        <f>'kiadások óvoda'!C99</f>
        <v>50288194</v>
      </c>
      <c r="D17" s="179">
        <f t="shared" si="0"/>
        <v>279055384</v>
      </c>
      <c r="E17" s="179">
        <f>'kiadások önkorm'!G99</f>
        <v>340983982</v>
      </c>
      <c r="F17" s="179">
        <f>'kiadások óvoda'!G99</f>
        <v>50289389</v>
      </c>
      <c r="G17" s="179">
        <f>SUM(E17:F17)</f>
        <v>391273371</v>
      </c>
      <c r="H17" s="4"/>
      <c r="I17" s="4"/>
    </row>
    <row r="18" spans="1:10" x14ac:dyDescent="0.3">
      <c r="A18" s="177" t="s">
        <v>57</v>
      </c>
      <c r="B18" s="179">
        <f>'kiadások önkorm'!C122</f>
        <v>52273963</v>
      </c>
      <c r="C18" s="179">
        <f>'kiadások óvoda'!C122</f>
        <v>0</v>
      </c>
      <c r="D18" s="179">
        <f>SUM(B18:C18)</f>
        <v>52273963</v>
      </c>
      <c r="E18" s="179">
        <f>'kiadások önkorm'!G122</f>
        <v>52273963</v>
      </c>
      <c r="F18" s="179">
        <f>'kiadások óvoda'!G122</f>
        <v>0</v>
      </c>
      <c r="G18" s="179">
        <f t="shared" si="1"/>
        <v>52273963</v>
      </c>
      <c r="H18" s="4"/>
      <c r="I18" s="4"/>
      <c r="J18" s="149"/>
    </row>
    <row r="19" spans="1:10" x14ac:dyDescent="0.3">
      <c r="A19" s="178" t="s">
        <v>491</v>
      </c>
      <c r="B19" s="96">
        <f t="shared" ref="B19:G19" si="2">SUM(B17:B18)</f>
        <v>281041153</v>
      </c>
      <c r="C19" s="96">
        <f t="shared" si="2"/>
        <v>50288194</v>
      </c>
      <c r="D19" s="96">
        <f t="shared" si="2"/>
        <v>331329347</v>
      </c>
      <c r="E19" s="96">
        <f t="shared" si="2"/>
        <v>393257945</v>
      </c>
      <c r="F19" s="96">
        <f t="shared" si="2"/>
        <v>50289389</v>
      </c>
      <c r="G19" s="96">
        <f t="shared" si="2"/>
        <v>443547334</v>
      </c>
      <c r="H19" s="4"/>
      <c r="I19" s="4"/>
    </row>
    <row r="20" spans="1:10" ht="28.2" x14ac:dyDescent="0.3">
      <c r="A20" s="175" t="s">
        <v>59</v>
      </c>
      <c r="B20" s="179">
        <f>'bevételek önkormányzat'!C19</f>
        <v>91185451</v>
      </c>
      <c r="C20" s="179">
        <f>'bevételek óvoda'!C19</f>
        <v>0</v>
      </c>
      <c r="D20" s="179">
        <f>SUM(B20:C20)</f>
        <v>91185451</v>
      </c>
      <c r="E20" s="179">
        <f>'bevételek önkormányzat'!G19</f>
        <v>97679010</v>
      </c>
      <c r="F20" s="179">
        <f>'bevételek óvoda'!G19</f>
        <v>0</v>
      </c>
      <c r="G20" s="179">
        <f>SUM(E20:F20)</f>
        <v>97679010</v>
      </c>
      <c r="H20" s="4"/>
      <c r="I20" s="4"/>
      <c r="J20" s="149"/>
    </row>
    <row r="21" spans="1:10" ht="28.2" x14ac:dyDescent="0.3">
      <c r="A21" s="175" t="s">
        <v>60</v>
      </c>
      <c r="B21" s="179">
        <f>'bevételek önkormányzat'!C55</f>
        <v>27391707</v>
      </c>
      <c r="C21" s="179">
        <f>'bevételek óvoda'!C55</f>
        <v>0</v>
      </c>
      <c r="D21" s="179">
        <f t="shared" ref="D21:D28" si="3">SUM(B21:C21)</f>
        <v>27391707</v>
      </c>
      <c r="E21" s="179">
        <f>'bevételek önkormányzat'!G55</f>
        <v>129470326</v>
      </c>
      <c r="F21" s="179">
        <f>'bevételek óvoda'!G55</f>
        <v>0</v>
      </c>
      <c r="G21" s="179">
        <f t="shared" ref="G21:G28" si="4">SUM(E21:F21)</f>
        <v>129470326</v>
      </c>
      <c r="H21" s="4"/>
      <c r="I21" s="4"/>
    </row>
    <row r="22" spans="1:10" x14ac:dyDescent="0.3">
      <c r="A22" s="175" t="s">
        <v>61</v>
      </c>
      <c r="B22" s="179">
        <f>'bevételek önkormányzat'!C33</f>
        <v>19000000</v>
      </c>
      <c r="C22" s="179">
        <f>'bevételek óvoda'!C33</f>
        <v>0</v>
      </c>
      <c r="D22" s="179">
        <f t="shared" si="3"/>
        <v>19000000</v>
      </c>
      <c r="E22" s="179">
        <f>'bevételek önkormányzat'!G33</f>
        <v>19000000</v>
      </c>
      <c r="F22" s="179">
        <f>'bevételek óvoda'!G33</f>
        <v>0</v>
      </c>
      <c r="G22" s="179">
        <f t="shared" si="4"/>
        <v>19000000</v>
      </c>
      <c r="H22" s="4"/>
      <c r="I22" s="4"/>
    </row>
    <row r="23" spans="1:10" x14ac:dyDescent="0.3">
      <c r="A23" s="175" t="s">
        <v>62</v>
      </c>
      <c r="B23" s="179">
        <f>'bevételek önkormányzat'!C44</f>
        <v>14039880</v>
      </c>
      <c r="C23" s="179">
        <f>'bevételek óvoda'!C44</f>
        <v>321200</v>
      </c>
      <c r="D23" s="179">
        <f t="shared" si="3"/>
        <v>14361080</v>
      </c>
      <c r="E23" s="179">
        <f>'bevételek önkormányzat'!G44</f>
        <v>14869014</v>
      </c>
      <c r="F23" s="179">
        <f>'bevételek óvoda'!G44</f>
        <v>321200</v>
      </c>
      <c r="G23" s="179">
        <f t="shared" si="4"/>
        <v>15190214</v>
      </c>
      <c r="H23" s="4"/>
      <c r="I23" s="4"/>
    </row>
    <row r="24" spans="1:10" x14ac:dyDescent="0.3">
      <c r="A24" s="175" t="s">
        <v>63</v>
      </c>
      <c r="B24" s="179">
        <f>'bevételek önkormányzat'!C61</f>
        <v>0</v>
      </c>
      <c r="C24" s="179">
        <f>'bevételek óvoda'!C61</f>
        <v>0</v>
      </c>
      <c r="D24" s="179">
        <f t="shared" si="3"/>
        <v>0</v>
      </c>
      <c r="E24" s="179">
        <f>'bevételek önkormányzat'!G61</f>
        <v>3070866</v>
      </c>
      <c r="F24" s="179">
        <f>'bevételek óvoda'!G61</f>
        <v>0</v>
      </c>
      <c r="G24" s="179">
        <f t="shared" si="4"/>
        <v>3070866</v>
      </c>
      <c r="H24" s="4"/>
      <c r="I24" s="4"/>
    </row>
    <row r="25" spans="1:10" ht="28.2" x14ac:dyDescent="0.3">
      <c r="A25" s="175" t="s">
        <v>64</v>
      </c>
      <c r="B25" s="179">
        <f>'bevételek önkormányzat'!C48</f>
        <v>0</v>
      </c>
      <c r="C25" s="179">
        <f>'bevételek óvoda'!C48</f>
        <v>0</v>
      </c>
      <c r="D25" s="179">
        <f t="shared" si="3"/>
        <v>0</v>
      </c>
      <c r="E25" s="179">
        <f>'bevételek önkormányzat'!G48</f>
        <v>0</v>
      </c>
      <c r="F25" s="179">
        <f>'bevételek óvoda'!G48</f>
        <v>0</v>
      </c>
      <c r="G25" s="179">
        <f t="shared" si="4"/>
        <v>0</v>
      </c>
      <c r="H25" s="4"/>
      <c r="I25" s="4"/>
    </row>
    <row r="26" spans="1:10" ht="28.2" x14ac:dyDescent="0.3">
      <c r="A26" s="175" t="s">
        <v>65</v>
      </c>
      <c r="B26" s="179">
        <f>'bevételek önkormányzat'!C65</f>
        <v>0</v>
      </c>
      <c r="C26" s="179">
        <f>'bevételek óvoda'!C65</f>
        <v>0</v>
      </c>
      <c r="D26" s="179">
        <f t="shared" si="3"/>
        <v>0</v>
      </c>
      <c r="E26" s="179">
        <f>'bevételek önkormányzat'!G65</f>
        <v>0</v>
      </c>
      <c r="F26" s="179">
        <f>'bevételek óvoda'!G65</f>
        <v>0</v>
      </c>
      <c r="G26" s="179">
        <f t="shared" si="4"/>
        <v>0</v>
      </c>
      <c r="H26" s="4"/>
      <c r="I26" s="287"/>
    </row>
    <row r="27" spans="1:10" x14ac:dyDescent="0.3">
      <c r="A27" s="177" t="s">
        <v>58</v>
      </c>
      <c r="B27" s="179">
        <f>'bevételek önkormányzat'!C67</f>
        <v>151617038</v>
      </c>
      <c r="C27" s="179">
        <f>'bevételek óvoda'!C67</f>
        <v>321200</v>
      </c>
      <c r="D27" s="179">
        <f>SUM(B27:C27)</f>
        <v>151938238</v>
      </c>
      <c r="E27" s="179">
        <f>'bevételek önkormányzat'!G67</f>
        <v>264089216</v>
      </c>
      <c r="F27" s="179">
        <f>'bevételek óvoda'!G67</f>
        <v>321200</v>
      </c>
      <c r="G27" s="179">
        <f>SUM(E27:F27)</f>
        <v>264410416</v>
      </c>
      <c r="H27" s="4"/>
      <c r="I27" s="4"/>
    </row>
    <row r="28" spans="1:10" x14ac:dyDescent="0.3">
      <c r="A28" s="177" t="s">
        <v>66</v>
      </c>
      <c r="B28" s="179">
        <f>'bevételek önkormányzat'!C96</f>
        <v>129424115</v>
      </c>
      <c r="C28" s="179">
        <f>'bevételek óvoda'!C96</f>
        <v>49966994</v>
      </c>
      <c r="D28" s="179">
        <f t="shared" si="3"/>
        <v>179391109</v>
      </c>
      <c r="E28" s="179">
        <f>'bevételek önkormányzat'!G96</f>
        <v>129168729</v>
      </c>
      <c r="F28" s="179">
        <f>'bevételek óvoda'!G96</f>
        <v>49968189</v>
      </c>
      <c r="G28" s="179">
        <f t="shared" si="4"/>
        <v>179136918</v>
      </c>
      <c r="H28" s="4"/>
      <c r="I28" s="4"/>
    </row>
    <row r="29" spans="1:10" x14ac:dyDescent="0.3">
      <c r="A29" s="178" t="s">
        <v>492</v>
      </c>
      <c r="B29" s="96">
        <f t="shared" ref="B29:G29" si="5">SUM(B27:B28)</f>
        <v>281041153</v>
      </c>
      <c r="C29" s="96">
        <f t="shared" si="5"/>
        <v>50288194</v>
      </c>
      <c r="D29" s="96">
        <f t="shared" si="5"/>
        <v>331329347</v>
      </c>
      <c r="E29" s="96">
        <f t="shared" si="5"/>
        <v>393257945</v>
      </c>
      <c r="F29" s="96">
        <f t="shared" si="5"/>
        <v>50289389</v>
      </c>
      <c r="G29" s="96">
        <f t="shared" si="5"/>
        <v>443547334</v>
      </c>
      <c r="H29" s="4"/>
      <c r="I29" s="4"/>
    </row>
    <row r="30" spans="1:10" x14ac:dyDescent="0.3">
      <c r="A30" s="4"/>
      <c r="B30" s="4"/>
      <c r="C30" s="4"/>
      <c r="D30" s="4"/>
      <c r="E30" s="4"/>
      <c r="F30" s="4"/>
      <c r="G30" s="4"/>
      <c r="H30" s="4"/>
      <c r="I30" s="4"/>
    </row>
    <row r="31" spans="1:10" x14ac:dyDescent="0.3">
      <c r="A31" s="4"/>
      <c r="B31" s="4"/>
      <c r="C31" s="4"/>
      <c r="D31" s="4"/>
      <c r="E31" s="4"/>
      <c r="F31" s="4"/>
      <c r="G31" s="4"/>
      <c r="H31" s="4"/>
      <c r="I31" s="4"/>
    </row>
    <row r="32" spans="1:10" x14ac:dyDescent="0.3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3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3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3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3">
      <c r="A36" s="4"/>
      <c r="B36" s="4"/>
      <c r="C36" s="4"/>
      <c r="D36" s="4"/>
      <c r="E36" s="4"/>
      <c r="F36" s="4"/>
      <c r="G36" s="4"/>
      <c r="H36" s="4"/>
      <c r="I36" s="4"/>
    </row>
  </sheetData>
  <mergeCells count="6">
    <mergeCell ref="A5:D5"/>
    <mergeCell ref="A4:D4"/>
    <mergeCell ref="D1:G1"/>
    <mergeCell ref="D3:G3"/>
    <mergeCell ref="E2:H2"/>
    <mergeCell ref="E4:H4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zoomScaleNormal="100" workbookViewId="0">
      <selection activeCell="A4" sqref="A4:I4"/>
    </sheetView>
  </sheetViews>
  <sheetFormatPr defaultRowHeight="14.4" x14ac:dyDescent="0.3"/>
  <cols>
    <col min="1" max="1" width="59.88671875" customWidth="1"/>
    <col min="2" max="2" width="14" customWidth="1"/>
    <col min="3" max="3" width="10.88671875" customWidth="1"/>
    <col min="4" max="4" width="14.109375" customWidth="1"/>
    <col min="8" max="8" width="11.44140625" customWidth="1"/>
    <col min="9" max="9" width="13.88671875" customWidth="1"/>
  </cols>
  <sheetData>
    <row r="1" spans="1:9" s="151" customFormat="1" x14ac:dyDescent="0.3">
      <c r="C1" s="291" t="s">
        <v>703</v>
      </c>
      <c r="D1" s="291"/>
      <c r="E1" s="291"/>
      <c r="F1" s="291"/>
      <c r="G1" s="291"/>
      <c r="H1" s="291"/>
    </row>
    <row r="2" spans="1:9" s="151" customFormat="1" x14ac:dyDescent="0.3">
      <c r="C2" s="184"/>
      <c r="D2" s="184"/>
      <c r="E2" s="184"/>
      <c r="F2" s="184"/>
      <c r="G2" s="184"/>
      <c r="H2" s="184"/>
    </row>
    <row r="3" spans="1:9" x14ac:dyDescent="0.3">
      <c r="A3" s="150"/>
      <c r="B3" s="151"/>
      <c r="C3" s="151"/>
      <c r="D3" s="291" t="s">
        <v>680</v>
      </c>
      <c r="E3" s="291"/>
      <c r="F3" s="291"/>
      <c r="G3" s="291"/>
      <c r="H3" s="291"/>
      <c r="I3" s="291"/>
    </row>
    <row r="4" spans="1:9" ht="30.75" customHeight="1" x14ac:dyDescent="0.35">
      <c r="A4" s="290" t="s">
        <v>714</v>
      </c>
      <c r="B4" s="293"/>
      <c r="C4" s="293"/>
      <c r="D4" s="293"/>
      <c r="E4" s="293"/>
      <c r="F4" s="293"/>
      <c r="G4" s="293"/>
      <c r="H4" s="293"/>
      <c r="I4" s="293"/>
    </row>
    <row r="5" spans="1:9" ht="23.25" customHeight="1" x14ac:dyDescent="0.35">
      <c r="A5" s="294" t="s">
        <v>649</v>
      </c>
      <c r="B5" s="293"/>
      <c r="C5" s="293"/>
      <c r="D5" s="293"/>
      <c r="E5" s="293"/>
      <c r="F5" s="293"/>
      <c r="G5" s="293"/>
      <c r="H5" s="293"/>
      <c r="I5" s="293"/>
    </row>
    <row r="6" spans="1:9" ht="25.8" x14ac:dyDescent="0.5">
      <c r="H6" s="138" t="s">
        <v>635</v>
      </c>
    </row>
    <row r="7" spans="1:9" x14ac:dyDescent="0.3">
      <c r="A7" s="4" t="s">
        <v>0</v>
      </c>
    </row>
    <row r="8" spans="1:9" ht="35.4" x14ac:dyDescent="0.3">
      <c r="A8" s="70" t="s">
        <v>10</v>
      </c>
      <c r="B8" s="71" t="s">
        <v>11</v>
      </c>
      <c r="C8" s="71" t="s">
        <v>12</v>
      </c>
      <c r="D8" s="71" t="s">
        <v>650</v>
      </c>
      <c r="E8" s="71" t="s">
        <v>19</v>
      </c>
      <c r="F8" s="71" t="s">
        <v>44</v>
      </c>
      <c r="G8" s="71" t="s">
        <v>651</v>
      </c>
      <c r="H8" s="71" t="s">
        <v>652</v>
      </c>
      <c r="I8" s="78" t="s">
        <v>13</v>
      </c>
    </row>
    <row r="9" spans="1:9" x14ac:dyDescent="0.3">
      <c r="A9" s="72"/>
      <c r="B9" s="72"/>
      <c r="C9" s="73"/>
      <c r="D9" s="73"/>
      <c r="E9" s="73"/>
      <c r="F9" s="73"/>
      <c r="G9" s="73"/>
      <c r="H9" s="73"/>
      <c r="I9" s="73"/>
    </row>
    <row r="10" spans="1:9" x14ac:dyDescent="0.3">
      <c r="A10" s="72"/>
      <c r="B10" s="72"/>
      <c r="C10" s="73"/>
      <c r="D10" s="73"/>
      <c r="E10" s="73"/>
      <c r="F10" s="73"/>
      <c r="G10" s="73"/>
      <c r="H10" s="73"/>
      <c r="I10" s="73"/>
    </row>
    <row r="11" spans="1:9" x14ac:dyDescent="0.3">
      <c r="A11" s="74" t="s">
        <v>14</v>
      </c>
      <c r="B11" s="74"/>
      <c r="C11" s="75"/>
      <c r="D11" s="75"/>
      <c r="E11" s="75"/>
      <c r="F11" s="75"/>
      <c r="G11" s="75"/>
      <c r="H11" s="75"/>
      <c r="I11" s="75"/>
    </row>
    <row r="12" spans="1:9" x14ac:dyDescent="0.3">
      <c r="A12" s="72"/>
      <c r="B12" s="72"/>
      <c r="C12" s="73"/>
      <c r="D12" s="73"/>
      <c r="E12" s="73"/>
      <c r="F12" s="73"/>
      <c r="G12" s="73"/>
      <c r="H12" s="73"/>
      <c r="I12" s="73"/>
    </row>
    <row r="13" spans="1:9" x14ac:dyDescent="0.3">
      <c r="A13" s="72"/>
      <c r="B13" s="72"/>
      <c r="C13" s="73"/>
      <c r="D13" s="73"/>
      <c r="E13" s="73"/>
      <c r="F13" s="73"/>
      <c r="G13" s="73"/>
      <c r="H13" s="73"/>
      <c r="I13" s="73"/>
    </row>
    <row r="14" spans="1:9" x14ac:dyDescent="0.3">
      <c r="A14" s="74" t="s">
        <v>15</v>
      </c>
      <c r="B14" s="74"/>
      <c r="C14" s="75"/>
      <c r="D14" s="75"/>
      <c r="E14" s="75"/>
      <c r="F14" s="75"/>
      <c r="G14" s="75"/>
      <c r="H14" s="75"/>
      <c r="I14" s="75"/>
    </row>
    <row r="15" spans="1:9" x14ac:dyDescent="0.3">
      <c r="A15" s="72"/>
      <c r="B15" s="72"/>
      <c r="C15" s="73"/>
      <c r="D15" s="73"/>
      <c r="E15" s="73"/>
      <c r="F15" s="73"/>
      <c r="G15" s="73"/>
      <c r="H15" s="73"/>
      <c r="I15" s="73"/>
    </row>
    <row r="16" spans="1:9" x14ac:dyDescent="0.3">
      <c r="A16" s="72"/>
      <c r="B16" s="72"/>
      <c r="C16" s="73"/>
      <c r="D16" s="73"/>
      <c r="E16" s="73"/>
      <c r="F16" s="73"/>
      <c r="G16" s="73"/>
      <c r="H16" s="73"/>
      <c r="I16" s="73"/>
    </row>
    <row r="17" spans="1:9" x14ac:dyDescent="0.3">
      <c r="A17" s="74" t="s">
        <v>16</v>
      </c>
      <c r="B17" s="74"/>
      <c r="C17" s="75"/>
      <c r="D17" s="75"/>
      <c r="E17" s="75"/>
      <c r="F17" s="75"/>
      <c r="G17" s="75"/>
      <c r="H17" s="75"/>
      <c r="I17" s="75"/>
    </row>
    <row r="18" spans="1:9" x14ac:dyDescent="0.3">
      <c r="A18" s="72"/>
      <c r="B18" s="72"/>
      <c r="C18" s="73"/>
      <c r="D18" s="73"/>
      <c r="E18" s="73"/>
      <c r="F18" s="73"/>
      <c r="G18" s="73"/>
      <c r="H18" s="73"/>
      <c r="I18" s="73"/>
    </row>
    <row r="19" spans="1:9" x14ac:dyDescent="0.3">
      <c r="A19" s="72"/>
      <c r="B19" s="72"/>
      <c r="C19" s="73"/>
      <c r="D19" s="73"/>
      <c r="E19" s="73"/>
      <c r="F19" s="73"/>
      <c r="G19" s="73"/>
      <c r="H19" s="73"/>
      <c r="I19" s="73"/>
    </row>
    <row r="20" spans="1:9" x14ac:dyDescent="0.3">
      <c r="A20" s="74" t="s">
        <v>17</v>
      </c>
      <c r="B20" s="74"/>
      <c r="C20" s="75"/>
      <c r="D20" s="75"/>
      <c r="E20" s="75"/>
      <c r="F20" s="75"/>
      <c r="G20" s="75"/>
      <c r="H20" s="75"/>
      <c r="I20" s="75"/>
    </row>
    <row r="21" spans="1:9" x14ac:dyDescent="0.3">
      <c r="A21" s="74"/>
      <c r="B21" s="74"/>
      <c r="C21" s="75"/>
      <c r="D21" s="75"/>
      <c r="E21" s="75"/>
      <c r="F21" s="75"/>
      <c r="G21" s="75"/>
      <c r="H21" s="75"/>
      <c r="I21" s="75"/>
    </row>
    <row r="22" spans="1:9" x14ac:dyDescent="0.3">
      <c r="A22" s="74"/>
      <c r="B22" s="74"/>
      <c r="C22" s="75"/>
      <c r="D22" s="75"/>
      <c r="E22" s="75"/>
      <c r="F22" s="75"/>
      <c r="G22" s="75"/>
      <c r="H22" s="75"/>
      <c r="I22" s="75"/>
    </row>
    <row r="23" spans="1:9" ht="15.6" x14ac:dyDescent="0.3">
      <c r="A23" s="76" t="s">
        <v>18</v>
      </c>
      <c r="B23" s="72"/>
      <c r="C23" s="77"/>
      <c r="D23" s="77"/>
      <c r="E23" s="77"/>
      <c r="F23" s="77"/>
      <c r="G23" s="77"/>
      <c r="H23" s="77"/>
      <c r="I23" s="77"/>
    </row>
  </sheetData>
  <mergeCells count="4">
    <mergeCell ref="A4:I4"/>
    <mergeCell ref="A5:I5"/>
    <mergeCell ref="D3:I3"/>
    <mergeCell ref="C1:H1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7"/>
  <sheetViews>
    <sheetView topLeftCell="A13" zoomScaleNormal="100" workbookViewId="0">
      <selection activeCell="E35" sqref="E35"/>
    </sheetView>
  </sheetViews>
  <sheetFormatPr defaultRowHeight="14.4" x14ac:dyDescent="0.3"/>
  <cols>
    <col min="1" max="1" width="64.33203125" customWidth="1"/>
    <col min="3" max="3" width="18.109375" customWidth="1"/>
    <col min="4" max="4" width="21.5546875" customWidth="1"/>
    <col min="5" max="5" width="18.109375" style="240" customWidth="1"/>
    <col min="6" max="6" width="21.5546875" customWidth="1"/>
    <col min="7" max="7" width="21.88671875" customWidth="1"/>
    <col min="8" max="9" width="19.5546875" customWidth="1"/>
    <col min="10" max="10" width="16.44140625" customWidth="1"/>
    <col min="11" max="11" width="16.33203125" customWidth="1"/>
    <col min="12" max="12" width="30.109375" customWidth="1"/>
  </cols>
  <sheetData>
    <row r="1" spans="1:12" s="151" customFormat="1" x14ac:dyDescent="0.3">
      <c r="E1" s="240"/>
      <c r="I1" s="291" t="s">
        <v>704</v>
      </c>
      <c r="J1" s="291"/>
      <c r="K1" s="291"/>
      <c r="L1" s="291"/>
    </row>
    <row r="2" spans="1:12" s="151" customFormat="1" x14ac:dyDescent="0.3">
      <c r="E2" s="240"/>
      <c r="I2" s="188"/>
      <c r="J2" s="188"/>
      <c r="K2" s="188"/>
      <c r="L2" s="188"/>
    </row>
    <row r="3" spans="1:12" x14ac:dyDescent="0.3">
      <c r="J3" s="291" t="s">
        <v>681</v>
      </c>
      <c r="K3" s="291"/>
      <c r="L3" s="291"/>
    </row>
    <row r="4" spans="1:12" ht="30" customHeight="1" x14ac:dyDescent="0.35">
      <c r="A4" s="290" t="s">
        <v>714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</row>
    <row r="5" spans="1:12" ht="46.5" customHeight="1" x14ac:dyDescent="0.35">
      <c r="A5" s="294" t="s">
        <v>653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</row>
    <row r="6" spans="1:12" ht="16.5" customHeight="1" x14ac:dyDescent="0.35">
      <c r="A6" s="65"/>
      <c r="B6" s="66"/>
      <c r="C6" s="66"/>
      <c r="D6" s="66"/>
      <c r="E6" s="283"/>
      <c r="F6" s="154"/>
      <c r="G6" s="66"/>
      <c r="H6" s="66"/>
      <c r="I6" s="66"/>
      <c r="J6" s="66"/>
      <c r="K6" s="66"/>
      <c r="L6" s="66"/>
    </row>
    <row r="7" spans="1:12" x14ac:dyDescent="0.3">
      <c r="A7" s="4" t="s">
        <v>0</v>
      </c>
    </row>
    <row r="8" spans="1:12" ht="61.5" customHeight="1" x14ac:dyDescent="0.3">
      <c r="A8" s="2" t="s">
        <v>67</v>
      </c>
      <c r="B8" s="3" t="s">
        <v>68</v>
      </c>
      <c r="C8" s="58" t="s">
        <v>621</v>
      </c>
      <c r="D8" s="58" t="s">
        <v>624</v>
      </c>
      <c r="E8" s="265" t="s">
        <v>734</v>
      </c>
      <c r="F8" s="91" t="s">
        <v>735</v>
      </c>
      <c r="G8" s="58" t="s">
        <v>625</v>
      </c>
      <c r="H8" s="58" t="s">
        <v>626</v>
      </c>
      <c r="I8" s="58" t="s">
        <v>629</v>
      </c>
      <c r="J8" s="58" t="s">
        <v>622</v>
      </c>
      <c r="K8" s="58" t="s">
        <v>623</v>
      </c>
      <c r="L8" s="58" t="s">
        <v>627</v>
      </c>
    </row>
    <row r="9" spans="1:12" ht="24.6" x14ac:dyDescent="0.3">
      <c r="A9" s="41"/>
      <c r="B9" s="41"/>
      <c r="C9" s="209"/>
      <c r="D9" s="209"/>
      <c r="E9" s="254"/>
      <c r="F9" s="209"/>
      <c r="G9" s="209"/>
      <c r="H9" s="62" t="s">
        <v>630</v>
      </c>
      <c r="I9" s="61"/>
      <c r="J9" s="41"/>
      <c r="K9" s="41"/>
      <c r="L9" s="41"/>
    </row>
    <row r="10" spans="1:12" x14ac:dyDescent="0.3">
      <c r="A10" s="141"/>
      <c r="B10" s="41"/>
      <c r="C10" s="210"/>
      <c r="D10" s="211"/>
      <c r="E10" s="253"/>
      <c r="F10" s="211"/>
      <c r="G10" s="209"/>
      <c r="H10" s="41"/>
      <c r="I10" s="41"/>
      <c r="J10" s="41"/>
      <c r="K10" s="41"/>
      <c r="L10" s="41"/>
    </row>
    <row r="11" spans="1:12" s="223" customFormat="1" ht="15.6" x14ac:dyDescent="0.3">
      <c r="A11" s="218" t="s">
        <v>169</v>
      </c>
      <c r="B11" s="219" t="s">
        <v>170</v>
      </c>
      <c r="C11" s="220">
        <f>SUM(C10)</f>
        <v>0</v>
      </c>
      <c r="D11" s="220">
        <f>SUM(D10)</f>
        <v>0</v>
      </c>
      <c r="E11" s="284">
        <f>SUM(E10)</f>
        <v>0</v>
      </c>
      <c r="F11" s="220">
        <f>SUM(F10)</f>
        <v>0</v>
      </c>
      <c r="G11" s="221"/>
      <c r="H11" s="222"/>
      <c r="I11" s="222"/>
      <c r="J11" s="222"/>
      <c r="K11" s="222"/>
      <c r="L11" s="222"/>
    </row>
    <row r="12" spans="1:12" x14ac:dyDescent="0.3">
      <c r="A12" s="27"/>
      <c r="B12" s="27"/>
      <c r="C12" s="210"/>
      <c r="D12" s="210"/>
      <c r="E12" s="253"/>
      <c r="F12" s="210"/>
      <c r="G12" s="102"/>
      <c r="H12" s="41"/>
      <c r="I12" s="41"/>
      <c r="J12" s="41"/>
      <c r="K12" s="41"/>
      <c r="L12" s="41"/>
    </row>
    <row r="13" spans="1:12" s="151" customFormat="1" x14ac:dyDescent="0.3">
      <c r="A13" s="27"/>
      <c r="B13" s="27"/>
      <c r="C13" s="210"/>
      <c r="D13" s="210"/>
      <c r="E13" s="253"/>
      <c r="F13" s="210"/>
      <c r="G13" s="102"/>
      <c r="H13" s="41"/>
      <c r="I13" s="41"/>
      <c r="J13" s="41"/>
      <c r="K13" s="41"/>
      <c r="L13" s="41"/>
    </row>
    <row r="14" spans="1:12" x14ac:dyDescent="0.3">
      <c r="A14" s="201" t="s">
        <v>691</v>
      </c>
      <c r="B14" s="27"/>
      <c r="C14" s="210">
        <v>9500000</v>
      </c>
      <c r="D14" s="210"/>
      <c r="E14" s="253">
        <v>10316696</v>
      </c>
      <c r="F14" s="210">
        <v>0</v>
      </c>
      <c r="G14" s="102"/>
      <c r="H14" s="41"/>
      <c r="I14" s="41"/>
      <c r="J14" s="41"/>
      <c r="K14" s="41"/>
      <c r="L14" s="41"/>
    </row>
    <row r="15" spans="1:12" x14ac:dyDescent="0.3">
      <c r="A15" s="201" t="s">
        <v>717</v>
      </c>
      <c r="B15" s="201"/>
      <c r="C15" s="212">
        <v>3708725</v>
      </c>
      <c r="D15" s="210">
        <v>3708725</v>
      </c>
      <c r="E15" s="253">
        <v>3708725</v>
      </c>
      <c r="F15" s="210">
        <v>3708725</v>
      </c>
      <c r="G15" s="102"/>
      <c r="H15" s="41"/>
      <c r="I15" s="41"/>
      <c r="J15" s="41"/>
      <c r="K15" s="41"/>
      <c r="L15" s="41"/>
    </row>
    <row r="16" spans="1:12" s="223" customFormat="1" ht="15.6" x14ac:dyDescent="0.3">
      <c r="A16" s="218" t="s">
        <v>408</v>
      </c>
      <c r="B16" s="219" t="s">
        <v>171</v>
      </c>
      <c r="C16" s="220">
        <f>SUM(C12:C15)</f>
        <v>13208725</v>
      </c>
      <c r="D16" s="220">
        <f>SUM(D12:D15)</f>
        <v>3708725</v>
      </c>
      <c r="E16" s="284">
        <f>SUM(E12:E15)</f>
        <v>14025421</v>
      </c>
      <c r="F16" s="220">
        <f>SUM(F12:F15)</f>
        <v>3708725</v>
      </c>
      <c r="G16" s="221"/>
      <c r="H16" s="222"/>
      <c r="I16" s="222"/>
      <c r="J16" s="222"/>
      <c r="K16" s="222"/>
      <c r="L16" s="222"/>
    </row>
    <row r="17" spans="1:12" x14ac:dyDescent="0.3">
      <c r="A17" s="13"/>
      <c r="B17" s="6"/>
      <c r="C17" s="211"/>
      <c r="D17" s="211"/>
      <c r="E17" s="252"/>
      <c r="F17" s="211"/>
      <c r="G17" s="209"/>
      <c r="H17" s="41"/>
      <c r="I17" s="41"/>
      <c r="J17" s="41"/>
      <c r="K17" s="41"/>
      <c r="L17" s="41"/>
    </row>
    <row r="18" spans="1:12" x14ac:dyDescent="0.3">
      <c r="A18" s="13"/>
      <c r="B18" s="6"/>
      <c r="C18" s="211"/>
      <c r="D18" s="211"/>
      <c r="E18" s="252"/>
      <c r="F18" s="211"/>
      <c r="G18" s="209"/>
      <c r="H18" s="41"/>
      <c r="I18" s="41"/>
      <c r="J18" s="41"/>
      <c r="K18" s="41"/>
      <c r="L18" s="41"/>
    </row>
    <row r="19" spans="1:12" x14ac:dyDescent="0.3">
      <c r="A19" s="13"/>
      <c r="B19" s="6"/>
      <c r="C19" s="210"/>
      <c r="D19" s="210"/>
      <c r="E19" s="253"/>
      <c r="F19" s="211"/>
      <c r="G19" s="209"/>
      <c r="H19" s="41"/>
      <c r="I19" s="41"/>
      <c r="J19" s="41"/>
      <c r="K19" s="41"/>
      <c r="L19" s="41"/>
    </row>
    <row r="20" spans="1:12" x14ac:dyDescent="0.3">
      <c r="A20" s="204"/>
      <c r="B20" s="205"/>
      <c r="C20" s="208"/>
      <c r="D20" s="211"/>
      <c r="E20" s="252"/>
      <c r="F20" s="211"/>
      <c r="G20" s="209"/>
      <c r="H20" s="41"/>
      <c r="I20" s="41"/>
      <c r="J20" s="41"/>
      <c r="K20" s="41"/>
      <c r="L20" s="41"/>
    </row>
    <row r="21" spans="1:12" s="223" customFormat="1" ht="15.6" x14ac:dyDescent="0.3">
      <c r="A21" s="224" t="s">
        <v>172</v>
      </c>
      <c r="B21" s="219" t="s">
        <v>173</v>
      </c>
      <c r="C21" s="220">
        <f>SUM(C19:C20)</f>
        <v>0</v>
      </c>
      <c r="D21" s="220">
        <f>SUM(D19:D20)</f>
        <v>0</v>
      </c>
      <c r="E21" s="284">
        <f>SUM(E19:E20)</f>
        <v>0</v>
      </c>
      <c r="F21" s="220">
        <f>SUM(F19:F20)</f>
        <v>0</v>
      </c>
      <c r="G21" s="221"/>
      <c r="H21" s="222"/>
      <c r="I21" s="222"/>
      <c r="J21" s="222"/>
      <c r="K21" s="222"/>
      <c r="L21" s="222"/>
    </row>
    <row r="22" spans="1:12" x14ac:dyDescent="0.3">
      <c r="A22" s="13"/>
      <c r="B22" s="6"/>
      <c r="C22" s="210"/>
      <c r="D22" s="211"/>
      <c r="E22" s="253"/>
      <c r="F22" s="211"/>
      <c r="G22" s="209"/>
      <c r="H22" s="41"/>
      <c r="I22" s="41"/>
      <c r="J22" s="41"/>
      <c r="K22" s="41"/>
      <c r="L22" s="41"/>
    </row>
    <row r="23" spans="1:12" s="151" customFormat="1" x14ac:dyDescent="0.3">
      <c r="A23" s="13"/>
      <c r="B23" s="6"/>
      <c r="C23" s="210"/>
      <c r="D23" s="211"/>
      <c r="E23" s="253"/>
      <c r="F23" s="211">
        <v>0</v>
      </c>
      <c r="G23" s="209"/>
      <c r="H23" s="41"/>
      <c r="I23" s="41"/>
      <c r="J23" s="41"/>
      <c r="K23" s="41"/>
      <c r="L23" s="41"/>
    </row>
    <row r="24" spans="1:12" s="151" customFormat="1" x14ac:dyDescent="0.3">
      <c r="A24" s="13"/>
      <c r="B24" s="6"/>
      <c r="C24" s="210"/>
      <c r="D24" s="211"/>
      <c r="E24" s="253"/>
      <c r="F24" s="211"/>
      <c r="G24" s="209"/>
      <c r="H24" s="41"/>
      <c r="I24" s="41"/>
      <c r="J24" s="41"/>
      <c r="K24" s="41"/>
      <c r="L24" s="41"/>
    </row>
    <row r="25" spans="1:12" x14ac:dyDescent="0.3">
      <c r="A25" s="5"/>
      <c r="B25" s="271"/>
      <c r="C25" s="272"/>
      <c r="D25" s="211"/>
      <c r="E25" s="253"/>
      <c r="F25" s="211"/>
      <c r="G25" s="209"/>
      <c r="H25" s="41"/>
      <c r="I25" s="41"/>
      <c r="J25" s="41"/>
      <c r="K25" s="41"/>
      <c r="L25" s="41"/>
    </row>
    <row r="26" spans="1:12" s="151" customFormat="1" x14ac:dyDescent="0.3">
      <c r="A26" s="206"/>
      <c r="B26" s="205"/>
      <c r="C26" s="212"/>
      <c r="D26" s="270"/>
      <c r="E26" s="253"/>
      <c r="F26" s="211"/>
      <c r="G26" s="209"/>
      <c r="H26" s="41"/>
      <c r="I26" s="41"/>
      <c r="J26" s="41"/>
      <c r="K26" s="41"/>
      <c r="L26" s="41"/>
    </row>
    <row r="27" spans="1:12" s="151" customFormat="1" x14ac:dyDescent="0.3">
      <c r="A27" s="206"/>
      <c r="B27" s="205"/>
      <c r="C27" s="212"/>
      <c r="D27" s="270"/>
      <c r="E27" s="253"/>
      <c r="F27" s="211"/>
      <c r="G27" s="209"/>
      <c r="H27" s="41"/>
      <c r="I27" s="41"/>
      <c r="J27" s="41"/>
      <c r="K27" s="41"/>
      <c r="L27" s="41"/>
    </row>
    <row r="28" spans="1:12" x14ac:dyDescent="0.3">
      <c r="A28" s="206"/>
      <c r="B28" s="205"/>
      <c r="C28" s="208"/>
      <c r="D28" s="210"/>
      <c r="E28" s="253"/>
      <c r="F28" s="211"/>
      <c r="G28" s="209"/>
      <c r="H28" s="41"/>
      <c r="I28" s="41"/>
      <c r="J28" s="41"/>
      <c r="K28" s="41"/>
      <c r="L28" s="41"/>
    </row>
    <row r="29" spans="1:12" s="151" customFormat="1" x14ac:dyDescent="0.3">
      <c r="A29" s="206"/>
      <c r="B29" s="205"/>
      <c r="C29" s="208"/>
      <c r="D29" s="211"/>
      <c r="E29" s="253"/>
      <c r="F29" s="211"/>
      <c r="G29" s="209"/>
      <c r="H29" s="41"/>
      <c r="I29" s="41"/>
      <c r="J29" s="41"/>
      <c r="K29" s="41"/>
      <c r="L29" s="41"/>
    </row>
    <row r="30" spans="1:12" s="240" customFormat="1" x14ac:dyDescent="0.3">
      <c r="A30" s="250" t="s">
        <v>726</v>
      </c>
      <c r="B30" s="249"/>
      <c r="C30" s="251">
        <v>300000</v>
      </c>
      <c r="D30" s="252">
        <v>300000</v>
      </c>
      <c r="E30" s="253">
        <v>300000</v>
      </c>
      <c r="F30" s="252">
        <v>300000</v>
      </c>
      <c r="G30" s="254"/>
      <c r="H30" s="255"/>
      <c r="I30" s="255"/>
      <c r="J30" s="255"/>
      <c r="K30" s="255"/>
      <c r="L30" s="255"/>
    </row>
    <row r="31" spans="1:12" s="240" customFormat="1" x14ac:dyDescent="0.3">
      <c r="A31" s="250" t="s">
        <v>725</v>
      </c>
      <c r="B31" s="249"/>
      <c r="C31" s="251"/>
      <c r="D31" s="252"/>
      <c r="E31" s="253">
        <v>1574802</v>
      </c>
      <c r="F31" s="252"/>
      <c r="G31" s="254"/>
      <c r="H31" s="255"/>
      <c r="I31" s="255"/>
      <c r="J31" s="255"/>
      <c r="K31" s="255"/>
      <c r="L31" s="255"/>
    </row>
    <row r="32" spans="1:12" s="240" customFormat="1" x14ac:dyDescent="0.3">
      <c r="A32" s="250" t="s">
        <v>724</v>
      </c>
      <c r="B32" s="249"/>
      <c r="C32" s="251">
        <v>200000</v>
      </c>
      <c r="D32" s="252">
        <v>200000</v>
      </c>
      <c r="E32" s="253">
        <v>272000</v>
      </c>
      <c r="F32" s="253">
        <v>272000</v>
      </c>
      <c r="G32" s="254"/>
      <c r="H32" s="255"/>
      <c r="I32" s="255"/>
      <c r="J32" s="255"/>
      <c r="K32" s="255"/>
      <c r="L32" s="255"/>
    </row>
    <row r="33" spans="1:12" s="240" customFormat="1" x14ac:dyDescent="0.3">
      <c r="A33" s="250" t="s">
        <v>723</v>
      </c>
      <c r="B33" s="249"/>
      <c r="C33" s="251">
        <v>800000</v>
      </c>
      <c r="D33" s="252">
        <v>800000</v>
      </c>
      <c r="E33" s="253">
        <v>800000</v>
      </c>
      <c r="F33" s="252">
        <v>800000</v>
      </c>
      <c r="G33" s="254"/>
      <c r="H33" s="255"/>
      <c r="I33" s="255"/>
      <c r="J33" s="255"/>
      <c r="K33" s="255"/>
      <c r="L33" s="255"/>
    </row>
    <row r="34" spans="1:12" s="240" customFormat="1" x14ac:dyDescent="0.3">
      <c r="A34" s="250" t="s">
        <v>725</v>
      </c>
      <c r="B34" s="249"/>
      <c r="C34" s="251"/>
      <c r="D34" s="267"/>
      <c r="E34" s="253">
        <v>790198</v>
      </c>
      <c r="F34" s="252"/>
      <c r="G34" s="254"/>
      <c r="H34" s="255"/>
      <c r="I34" s="255"/>
      <c r="J34" s="255"/>
      <c r="K34" s="255"/>
      <c r="L34" s="255"/>
    </row>
    <row r="35" spans="1:12" s="240" customFormat="1" x14ac:dyDescent="0.3">
      <c r="A35" s="250" t="s">
        <v>744</v>
      </c>
      <c r="B35" s="249"/>
      <c r="C35" s="251"/>
      <c r="D35" s="267"/>
      <c r="E35" s="253">
        <v>200000</v>
      </c>
      <c r="F35" s="252"/>
      <c r="G35" s="254"/>
      <c r="H35" s="255"/>
      <c r="I35" s="255"/>
      <c r="J35" s="255"/>
      <c r="K35" s="255"/>
      <c r="L35" s="255"/>
    </row>
    <row r="36" spans="1:12" s="240" customFormat="1" x14ac:dyDescent="0.3">
      <c r="A36" s="250" t="s">
        <v>731</v>
      </c>
      <c r="B36" s="249"/>
      <c r="C36" s="251"/>
      <c r="D36" s="267"/>
      <c r="E36" s="253">
        <v>11808500</v>
      </c>
      <c r="F36" s="252"/>
      <c r="G36" s="254"/>
      <c r="H36" s="255"/>
      <c r="I36" s="255"/>
      <c r="J36" s="255"/>
      <c r="K36" s="255"/>
      <c r="L36" s="255"/>
    </row>
    <row r="37" spans="1:12" s="223" customFormat="1" ht="15.6" x14ac:dyDescent="0.3">
      <c r="A37" s="264" t="s">
        <v>174</v>
      </c>
      <c r="B37" s="268" t="s">
        <v>175</v>
      </c>
      <c r="C37" s="269">
        <f>SUM(C28:C33)</f>
        <v>1300000</v>
      </c>
      <c r="D37" s="220">
        <f>SUM(D28:D33)</f>
        <v>1300000</v>
      </c>
      <c r="E37" s="284">
        <f>SUM(E22:E36)</f>
        <v>15745500</v>
      </c>
      <c r="F37" s="220">
        <f>SUM(F22:F33)</f>
        <v>1372000</v>
      </c>
      <c r="G37" s="221"/>
      <c r="H37" s="222"/>
      <c r="I37" s="222"/>
      <c r="J37" s="222"/>
      <c r="K37" s="222"/>
      <c r="L37" s="222"/>
    </row>
    <row r="38" spans="1:12" x14ac:dyDescent="0.3">
      <c r="A38" s="13"/>
      <c r="B38" s="6"/>
      <c r="C38" s="211"/>
      <c r="D38" s="211"/>
      <c r="E38" s="252"/>
      <c r="F38" s="211"/>
      <c r="G38" s="209"/>
      <c r="H38" s="41"/>
      <c r="I38" s="41"/>
      <c r="J38" s="41"/>
      <c r="K38" s="41"/>
      <c r="L38" s="41"/>
    </row>
    <row r="39" spans="1:12" x14ac:dyDescent="0.3">
      <c r="A39" s="13"/>
      <c r="B39" s="6"/>
      <c r="C39" s="211"/>
      <c r="D39" s="211"/>
      <c r="E39" s="252"/>
      <c r="F39" s="211"/>
      <c r="G39" s="209"/>
      <c r="H39" s="41"/>
      <c r="I39" s="41"/>
      <c r="J39" s="41"/>
      <c r="K39" s="41"/>
      <c r="L39" s="41"/>
    </row>
    <row r="40" spans="1:12" s="223" customFormat="1" ht="15.6" x14ac:dyDescent="0.3">
      <c r="A40" s="218" t="s">
        <v>176</v>
      </c>
      <c r="B40" s="219" t="s">
        <v>177</v>
      </c>
      <c r="C40" s="225">
        <f>+'kiadások önkorm'!C80</f>
        <v>0</v>
      </c>
      <c r="D40" s="225"/>
      <c r="E40" s="285">
        <f>+'kiadások önkorm'!G80</f>
        <v>0</v>
      </c>
      <c r="F40" s="220">
        <v>0</v>
      </c>
      <c r="G40" s="221"/>
      <c r="H40" s="222"/>
      <c r="I40" s="222"/>
      <c r="J40" s="222"/>
      <c r="K40" s="222"/>
      <c r="L40" s="222"/>
    </row>
    <row r="41" spans="1:12" x14ac:dyDescent="0.3">
      <c r="A41" s="13"/>
      <c r="B41" s="6"/>
      <c r="C41" s="211"/>
      <c r="D41" s="211"/>
      <c r="E41" s="252"/>
      <c r="F41" s="211"/>
      <c r="G41" s="209"/>
      <c r="H41" s="41"/>
      <c r="I41" s="41"/>
      <c r="J41" s="41"/>
      <c r="K41" s="41"/>
      <c r="L41" s="41"/>
    </row>
    <row r="42" spans="1:12" x14ac:dyDescent="0.3">
      <c r="A42" s="13"/>
      <c r="B42" s="6"/>
      <c r="C42" s="211"/>
      <c r="D42" s="211"/>
      <c r="E42" s="252"/>
      <c r="F42" s="211"/>
      <c r="G42" s="209"/>
      <c r="H42" s="41"/>
      <c r="I42" s="41"/>
      <c r="J42" s="41"/>
      <c r="K42" s="41"/>
      <c r="L42" s="41"/>
    </row>
    <row r="43" spans="1:12" s="223" customFormat="1" ht="31.2" x14ac:dyDescent="0.3">
      <c r="A43" s="224" t="s">
        <v>178</v>
      </c>
      <c r="B43" s="219" t="s">
        <v>179</v>
      </c>
      <c r="C43" s="225">
        <f>+'kiadások önkorm'!C81</f>
        <v>0</v>
      </c>
      <c r="D43" s="225"/>
      <c r="E43" s="285">
        <f>+'kiadások önkorm'!G81</f>
        <v>0</v>
      </c>
      <c r="F43" s="220">
        <v>0</v>
      </c>
      <c r="G43" s="221"/>
      <c r="H43" s="222"/>
      <c r="I43" s="222"/>
      <c r="J43" s="222"/>
      <c r="K43" s="222"/>
      <c r="L43" s="222"/>
    </row>
    <row r="44" spans="1:12" s="223" customFormat="1" ht="31.2" x14ac:dyDescent="0.3">
      <c r="A44" s="224" t="s">
        <v>180</v>
      </c>
      <c r="B44" s="219" t="s">
        <v>181</v>
      </c>
      <c r="C44" s="225">
        <f>270000+1001356+81000</f>
        <v>1352356</v>
      </c>
      <c r="D44" s="225">
        <f>270000+1001356+81000</f>
        <v>1352356</v>
      </c>
      <c r="E44" s="285">
        <f>5253201</f>
        <v>5253201</v>
      </c>
      <c r="F44" s="225">
        <f>344000+1001356+81000+425197</f>
        <v>1851553</v>
      </c>
      <c r="G44" s="221"/>
      <c r="H44" s="222"/>
      <c r="I44" s="222"/>
      <c r="J44" s="222"/>
      <c r="K44" s="222"/>
      <c r="L44" s="222"/>
    </row>
    <row r="45" spans="1:12" s="223" customFormat="1" ht="15.6" x14ac:dyDescent="0.3">
      <c r="A45" s="19" t="s">
        <v>409</v>
      </c>
      <c r="B45" s="226" t="s">
        <v>182</v>
      </c>
      <c r="C45" s="227">
        <f>+C11+C16+C21+C37+C40+C43+C44</f>
        <v>15861081</v>
      </c>
      <c r="D45" s="227">
        <f>+D11+D16+D21+D37+D40+D43+D44</f>
        <v>6361081</v>
      </c>
      <c r="E45" s="227">
        <f>+E11+E16+E21+E37+E40+E43+E44</f>
        <v>35024122</v>
      </c>
      <c r="F45" s="227">
        <f>+F11+F16+F21+F37+F40+F43+F44</f>
        <v>6932278</v>
      </c>
      <c r="G45" s="228"/>
      <c r="H45" s="229"/>
      <c r="I45" s="229"/>
      <c r="J45" s="229"/>
      <c r="K45" s="229"/>
      <c r="L45" s="229"/>
    </row>
    <row r="46" spans="1:12" s="190" customFormat="1" x14ac:dyDescent="0.3">
      <c r="A46" s="191"/>
      <c r="B46" s="189"/>
      <c r="C46" s="213"/>
      <c r="D46" s="213"/>
      <c r="E46" s="233"/>
      <c r="F46" s="213">
        <v>0</v>
      </c>
      <c r="G46" s="214"/>
      <c r="H46" s="194"/>
      <c r="I46" s="194"/>
      <c r="J46" s="194"/>
      <c r="K46" s="194"/>
      <c r="L46" s="194"/>
    </row>
    <row r="47" spans="1:12" s="190" customFormat="1" x14ac:dyDescent="0.3">
      <c r="A47" s="191"/>
      <c r="B47" s="189"/>
      <c r="C47" s="213"/>
      <c r="D47" s="213"/>
      <c r="E47" s="233"/>
      <c r="F47" s="213">
        <v>0</v>
      </c>
      <c r="G47" s="214"/>
      <c r="H47" s="194"/>
      <c r="I47" s="194"/>
      <c r="J47" s="194"/>
      <c r="K47" s="194"/>
      <c r="L47" s="194"/>
    </row>
    <row r="48" spans="1:12" s="174" customFormat="1" x14ac:dyDescent="0.3">
      <c r="A48" s="5" t="s">
        <v>718</v>
      </c>
      <c r="B48" s="207"/>
      <c r="C48" s="212">
        <v>8700000</v>
      </c>
      <c r="D48" s="208">
        <v>8700000</v>
      </c>
      <c r="E48" s="233">
        <v>10369225</v>
      </c>
      <c r="F48" s="208">
        <v>10369225</v>
      </c>
      <c r="G48" s="215"/>
      <c r="H48" s="161"/>
      <c r="I48" s="161"/>
      <c r="J48" s="161"/>
      <c r="K48" s="161"/>
      <c r="L48" s="161"/>
    </row>
    <row r="49" spans="1:12" x14ac:dyDescent="0.3">
      <c r="A49" s="204" t="s">
        <v>719</v>
      </c>
      <c r="B49" s="207"/>
      <c r="C49" s="212">
        <v>36569857</v>
      </c>
      <c r="D49" s="208">
        <v>0</v>
      </c>
      <c r="E49" s="233">
        <v>36569857</v>
      </c>
      <c r="F49" s="208">
        <v>0</v>
      </c>
      <c r="G49" s="209"/>
      <c r="H49" s="41"/>
      <c r="I49" s="41"/>
      <c r="J49" s="41"/>
      <c r="K49" s="41"/>
      <c r="L49" s="41"/>
    </row>
    <row r="50" spans="1:12" x14ac:dyDescent="0.3">
      <c r="A50" s="204" t="s">
        <v>720</v>
      </c>
      <c r="B50" s="207"/>
      <c r="C50" s="212">
        <v>10314955</v>
      </c>
      <c r="D50" s="208">
        <v>0</v>
      </c>
      <c r="E50" s="253">
        <v>10959998</v>
      </c>
      <c r="F50" s="208">
        <v>645043</v>
      </c>
      <c r="G50" s="209"/>
      <c r="H50" s="41"/>
      <c r="I50" s="41"/>
      <c r="J50" s="41"/>
      <c r="K50" s="41"/>
      <c r="L50" s="41"/>
    </row>
    <row r="51" spans="1:12" x14ac:dyDescent="0.3">
      <c r="A51" s="204" t="s">
        <v>721</v>
      </c>
      <c r="B51" s="207"/>
      <c r="C51" s="212">
        <v>0</v>
      </c>
      <c r="D51" s="208">
        <v>0</v>
      </c>
      <c r="E51" s="253">
        <v>8780445</v>
      </c>
      <c r="F51" s="208"/>
      <c r="G51" s="209"/>
      <c r="H51" s="41"/>
      <c r="I51" s="41"/>
      <c r="J51" s="41"/>
      <c r="K51" s="41"/>
      <c r="L51" s="41"/>
    </row>
    <row r="52" spans="1:12" x14ac:dyDescent="0.3">
      <c r="A52" s="204" t="s">
        <v>722</v>
      </c>
      <c r="B52" s="207"/>
      <c r="C52" s="212">
        <v>2000000</v>
      </c>
      <c r="D52" s="208">
        <v>2000000</v>
      </c>
      <c r="E52" s="253">
        <v>2000000</v>
      </c>
      <c r="F52" s="208">
        <v>2000000</v>
      </c>
      <c r="G52" s="209"/>
      <c r="H52" s="41"/>
      <c r="I52" s="41"/>
      <c r="J52" s="41"/>
      <c r="K52" s="41"/>
      <c r="L52" s="41"/>
    </row>
    <row r="53" spans="1:12" s="223" customFormat="1" ht="15.6" x14ac:dyDescent="0.3">
      <c r="A53" s="218" t="s">
        <v>183</v>
      </c>
      <c r="B53" s="219" t="s">
        <v>184</v>
      </c>
      <c r="C53" s="220">
        <f>SUM(C46:C52)</f>
        <v>57584812</v>
      </c>
      <c r="D53" s="220">
        <f>SUM(D46:D52)</f>
        <v>10700000</v>
      </c>
      <c r="E53" s="284">
        <f>SUM(E46:E52)</f>
        <v>68679525</v>
      </c>
      <c r="F53" s="220">
        <f>SUM(F48:F52)</f>
        <v>13014268</v>
      </c>
      <c r="G53" s="221"/>
      <c r="H53" s="222"/>
      <c r="I53" s="222"/>
      <c r="J53" s="222"/>
      <c r="K53" s="222"/>
      <c r="L53" s="222"/>
    </row>
    <row r="54" spans="1:12" x14ac:dyDescent="0.3">
      <c r="A54" s="13"/>
      <c r="B54" s="6"/>
      <c r="C54" s="211"/>
      <c r="D54" s="211"/>
      <c r="E54" s="252"/>
      <c r="F54" s="211"/>
      <c r="G54" s="209"/>
      <c r="H54" s="41"/>
      <c r="I54" s="41"/>
      <c r="J54" s="41"/>
      <c r="K54" s="41"/>
      <c r="L54" s="41"/>
    </row>
    <row r="55" spans="1:12" x14ac:dyDescent="0.3">
      <c r="A55" s="13"/>
      <c r="B55" s="6"/>
      <c r="C55" s="211"/>
      <c r="D55" s="211"/>
      <c r="E55" s="252"/>
      <c r="F55" s="211"/>
      <c r="G55" s="209"/>
      <c r="H55" s="41"/>
      <c r="I55" s="41"/>
      <c r="J55" s="41"/>
      <c r="K55" s="41"/>
      <c r="L55" s="41"/>
    </row>
    <row r="56" spans="1:12" s="223" customFormat="1" ht="15.6" x14ac:dyDescent="0.3">
      <c r="A56" s="218" t="s">
        <v>185</v>
      </c>
      <c r="B56" s="219" t="s">
        <v>186</v>
      </c>
      <c r="C56" s="225">
        <f>+'kiadások önkorm'!C85</f>
        <v>0</v>
      </c>
      <c r="D56" s="225">
        <f>+'kiadások önkorm'!D85</f>
        <v>0</v>
      </c>
      <c r="E56" s="285">
        <f>+'kiadások önkorm'!G85</f>
        <v>0</v>
      </c>
      <c r="F56" s="220">
        <v>0</v>
      </c>
      <c r="G56" s="221"/>
      <c r="H56" s="222"/>
      <c r="I56" s="222"/>
      <c r="J56" s="222"/>
      <c r="K56" s="222"/>
      <c r="L56" s="222"/>
    </row>
    <row r="57" spans="1:12" x14ac:dyDescent="0.3">
      <c r="A57" s="13"/>
      <c r="B57" s="6"/>
      <c r="C57" s="211"/>
      <c r="D57" s="211"/>
      <c r="E57" s="252"/>
      <c r="F57" s="211"/>
      <c r="G57" s="209"/>
      <c r="H57" s="41"/>
      <c r="I57" s="41"/>
      <c r="J57" s="41"/>
      <c r="K57" s="41"/>
      <c r="L57" s="41"/>
    </row>
    <row r="58" spans="1:12" x14ac:dyDescent="0.3">
      <c r="A58" s="13"/>
      <c r="B58" s="6"/>
      <c r="C58" s="211"/>
      <c r="D58" s="211"/>
      <c r="E58" s="252"/>
      <c r="F58" s="211"/>
      <c r="G58" s="209"/>
      <c r="H58" s="41"/>
      <c r="I58" s="41"/>
      <c r="J58" s="41"/>
      <c r="K58" s="41"/>
      <c r="L58" s="41"/>
    </row>
    <row r="59" spans="1:12" s="223" customFormat="1" ht="15.6" x14ac:dyDescent="0.3">
      <c r="A59" s="218" t="s">
        <v>187</v>
      </c>
      <c r="B59" s="219" t="s">
        <v>188</v>
      </c>
      <c r="C59" s="225">
        <f>+'kiadások önkorm'!C86</f>
        <v>0</v>
      </c>
      <c r="D59" s="225">
        <f>+'kiadások önkorm'!D86</f>
        <v>0</v>
      </c>
      <c r="E59" s="285">
        <f>+'kiadások önkorm'!G86</f>
        <v>0</v>
      </c>
      <c r="F59" s="220">
        <v>0</v>
      </c>
      <c r="G59" s="221"/>
      <c r="H59" s="222"/>
      <c r="I59" s="222"/>
      <c r="J59" s="222"/>
      <c r="K59" s="222"/>
      <c r="L59" s="222"/>
    </row>
    <row r="60" spans="1:12" s="223" customFormat="1" ht="31.2" x14ac:dyDescent="0.3">
      <c r="A60" s="218" t="s">
        <v>189</v>
      </c>
      <c r="B60" s="219" t="s">
        <v>190</v>
      </c>
      <c r="C60" s="230">
        <v>15547899</v>
      </c>
      <c r="D60" s="230">
        <f>(D37+D53)*0.27</f>
        <v>3240000</v>
      </c>
      <c r="E60" s="285">
        <v>18543473</v>
      </c>
      <c r="F60" s="220">
        <f>(F37+F53)*0.27</f>
        <v>3884292.3600000003</v>
      </c>
      <c r="G60" s="221"/>
      <c r="H60" s="222"/>
      <c r="I60" s="222"/>
      <c r="J60" s="222"/>
      <c r="K60" s="222"/>
      <c r="L60" s="222"/>
    </row>
    <row r="61" spans="1:12" s="223" customFormat="1" ht="15.6" x14ac:dyDescent="0.3">
      <c r="A61" s="19" t="s">
        <v>410</v>
      </c>
      <c r="B61" s="226" t="s">
        <v>191</v>
      </c>
      <c r="C61" s="227">
        <f>+C53+C56+C59+C60</f>
        <v>73132711</v>
      </c>
      <c r="D61" s="227">
        <f>+D53+D56+D59+D60</f>
        <v>13940000</v>
      </c>
      <c r="E61" s="227">
        <f>+E53+E56+E59+E60</f>
        <v>87222998</v>
      </c>
      <c r="F61" s="227">
        <f>+F53+F56+F59+F60</f>
        <v>16898560.359999999</v>
      </c>
      <c r="G61" s="228"/>
      <c r="H61" s="229"/>
      <c r="I61" s="229"/>
      <c r="J61" s="229"/>
      <c r="K61" s="229"/>
      <c r="L61" s="229"/>
    </row>
    <row r="62" spans="1:12" ht="62.4" x14ac:dyDescent="0.3">
      <c r="A62" s="85" t="s">
        <v>38</v>
      </c>
      <c r="B62" s="148"/>
      <c r="C62" s="216"/>
      <c r="D62" s="216"/>
      <c r="E62" s="227"/>
      <c r="F62" s="216"/>
      <c r="G62" s="216"/>
      <c r="H62" s="148"/>
      <c r="I62" s="148"/>
      <c r="J62" s="148"/>
      <c r="K62" s="148"/>
      <c r="L62" s="148"/>
    </row>
    <row r="63" spans="1:12" x14ac:dyDescent="0.3">
      <c r="A63" s="58" t="s">
        <v>39</v>
      </c>
      <c r="B63" s="27"/>
      <c r="C63" s="217"/>
      <c r="D63" s="217"/>
      <c r="E63" s="286"/>
      <c r="F63" s="217"/>
      <c r="G63" s="217"/>
      <c r="H63" s="27"/>
      <c r="I63" s="27"/>
      <c r="J63" s="27"/>
      <c r="K63" s="27"/>
      <c r="L63" s="27"/>
    </row>
    <row r="64" spans="1:12" x14ac:dyDescent="0.3">
      <c r="A64" s="58" t="s">
        <v>39</v>
      </c>
      <c r="B64" s="27"/>
      <c r="C64" s="217"/>
      <c r="D64" s="217"/>
      <c r="E64" s="286"/>
      <c r="F64" s="217"/>
      <c r="G64" s="217"/>
      <c r="H64" s="27"/>
      <c r="I64" s="27"/>
      <c r="J64" s="27"/>
      <c r="K64" s="27"/>
      <c r="L64" s="27"/>
    </row>
    <row r="65" spans="1:12" x14ac:dyDescent="0.3">
      <c r="A65" s="58" t="s">
        <v>39</v>
      </c>
      <c r="B65" s="27"/>
      <c r="C65" s="217"/>
      <c r="D65" s="217"/>
      <c r="E65" s="286"/>
      <c r="F65" s="217"/>
      <c r="G65" s="217"/>
      <c r="H65" s="27"/>
      <c r="I65" s="27"/>
      <c r="J65" s="27"/>
      <c r="K65" s="27"/>
      <c r="L65" s="27"/>
    </row>
    <row r="66" spans="1:12" x14ac:dyDescent="0.3">
      <c r="A66" s="23"/>
      <c r="B66" s="23"/>
      <c r="C66" s="23"/>
      <c r="D66" s="23"/>
      <c r="F66" s="23"/>
      <c r="G66" s="23"/>
      <c r="H66" s="23"/>
      <c r="I66" s="23"/>
      <c r="J66" s="23"/>
      <c r="K66" s="23"/>
      <c r="L66" s="23"/>
    </row>
    <row r="67" spans="1:12" x14ac:dyDescent="0.3">
      <c r="A67" s="23"/>
      <c r="B67" s="23"/>
      <c r="C67" s="23"/>
      <c r="D67" s="23"/>
      <c r="F67" s="23"/>
      <c r="G67" s="23"/>
      <c r="H67" s="23"/>
      <c r="I67" s="23"/>
      <c r="J67" s="23"/>
      <c r="K67" s="23"/>
      <c r="L67" s="23"/>
    </row>
    <row r="68" spans="1:12" x14ac:dyDescent="0.3">
      <c r="A68" s="81" t="s">
        <v>37</v>
      </c>
    </row>
    <row r="69" spans="1:12" x14ac:dyDescent="0.3">
      <c r="A69" s="84"/>
    </row>
    <row r="70" spans="1:12" ht="26.4" x14ac:dyDescent="0.3">
      <c r="A70" s="82" t="s">
        <v>45</v>
      </c>
    </row>
    <row r="71" spans="1:12" ht="52.8" x14ac:dyDescent="0.3">
      <c r="A71" s="82" t="s">
        <v>32</v>
      </c>
    </row>
    <row r="72" spans="1:12" ht="26.4" x14ac:dyDescent="0.3">
      <c r="A72" s="82" t="s">
        <v>33</v>
      </c>
    </row>
    <row r="73" spans="1:12" ht="26.4" x14ac:dyDescent="0.3">
      <c r="A73" s="82" t="s">
        <v>34</v>
      </c>
    </row>
    <row r="74" spans="1:12" ht="39.6" x14ac:dyDescent="0.3">
      <c r="A74" s="82" t="s">
        <v>35</v>
      </c>
    </row>
    <row r="75" spans="1:12" ht="26.4" x14ac:dyDescent="0.3">
      <c r="A75" s="82" t="s">
        <v>36</v>
      </c>
    </row>
    <row r="76" spans="1:12" ht="39.6" x14ac:dyDescent="0.3">
      <c r="A76" s="82" t="s">
        <v>46</v>
      </c>
    </row>
    <row r="77" spans="1:12" ht="52.8" x14ac:dyDescent="0.3">
      <c r="A77" s="83" t="s">
        <v>47</v>
      </c>
    </row>
  </sheetData>
  <mergeCells count="4">
    <mergeCell ref="A5:L5"/>
    <mergeCell ref="A4:L4"/>
    <mergeCell ref="J3:L3"/>
    <mergeCell ref="I1:L1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0"/>
  <sheetViews>
    <sheetView topLeftCell="A22" zoomScaleNormal="100" workbookViewId="0">
      <selection activeCell="F8" sqref="F8"/>
    </sheetView>
  </sheetViews>
  <sheetFormatPr defaultRowHeight="14.4" x14ac:dyDescent="0.3"/>
  <cols>
    <col min="1" max="1" width="67.5546875" customWidth="1"/>
    <col min="3" max="3" width="18.109375" customWidth="1"/>
    <col min="4" max="4" width="21.5546875" customWidth="1"/>
    <col min="5" max="5" width="19.109375" customWidth="1"/>
    <col min="6" max="6" width="21.5546875" customWidth="1"/>
    <col min="7" max="7" width="21.88671875" customWidth="1"/>
    <col min="8" max="9" width="19.5546875" customWidth="1"/>
    <col min="10" max="10" width="16.44140625" customWidth="1"/>
    <col min="11" max="11" width="16.33203125" customWidth="1"/>
    <col min="12" max="12" width="30.109375" customWidth="1"/>
  </cols>
  <sheetData>
    <row r="1" spans="1:12" s="151" customFormat="1" x14ac:dyDescent="0.3">
      <c r="I1" s="291" t="s">
        <v>705</v>
      </c>
      <c r="J1" s="291"/>
      <c r="K1" s="291"/>
      <c r="L1" s="291"/>
    </row>
    <row r="2" spans="1:12" s="151" customFormat="1" x14ac:dyDescent="0.3">
      <c r="I2" s="184"/>
      <c r="J2" s="184"/>
      <c r="K2" s="184"/>
    </row>
    <row r="3" spans="1:12" x14ac:dyDescent="0.3">
      <c r="I3" s="156"/>
      <c r="J3" s="291" t="s">
        <v>682</v>
      </c>
      <c r="K3" s="291"/>
      <c r="L3" s="291"/>
    </row>
    <row r="4" spans="1:12" ht="30" customHeight="1" x14ac:dyDescent="0.35">
      <c r="A4" s="290" t="s">
        <v>714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</row>
    <row r="5" spans="1:12" ht="46.5" customHeight="1" x14ac:dyDescent="0.35">
      <c r="A5" s="294" t="s">
        <v>653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</row>
    <row r="6" spans="1:12" ht="16.5" customHeight="1" x14ac:dyDescent="0.35">
      <c r="A6" s="65"/>
      <c r="B6" s="152"/>
      <c r="C6" s="152"/>
      <c r="D6" s="152"/>
      <c r="E6" s="154"/>
      <c r="F6" s="154"/>
      <c r="G6" s="152"/>
      <c r="H6" s="152"/>
      <c r="I6" s="152"/>
      <c r="J6" s="152"/>
      <c r="K6" s="152"/>
      <c r="L6" s="152"/>
    </row>
    <row r="7" spans="1:12" x14ac:dyDescent="0.3">
      <c r="A7" s="4" t="s">
        <v>0</v>
      </c>
    </row>
    <row r="8" spans="1:12" ht="61.5" customHeight="1" x14ac:dyDescent="0.3">
      <c r="A8" s="2" t="s">
        <v>67</v>
      </c>
      <c r="B8" s="3" t="s">
        <v>68</v>
      </c>
      <c r="C8" s="58" t="s">
        <v>621</v>
      </c>
      <c r="D8" s="58" t="s">
        <v>624</v>
      </c>
      <c r="E8" s="91" t="s">
        <v>730</v>
      </c>
      <c r="F8" s="91" t="s">
        <v>735</v>
      </c>
      <c r="G8" s="58" t="s">
        <v>625</v>
      </c>
      <c r="H8" s="58" t="s">
        <v>626</v>
      </c>
      <c r="I8" s="58" t="s">
        <v>629</v>
      </c>
      <c r="J8" s="58" t="s">
        <v>622</v>
      </c>
      <c r="K8" s="58" t="s">
        <v>623</v>
      </c>
      <c r="L8" s="58" t="s">
        <v>627</v>
      </c>
    </row>
    <row r="9" spans="1:12" ht="24.6" x14ac:dyDescent="0.3">
      <c r="A9" s="41"/>
      <c r="B9" s="41"/>
      <c r="C9" s="41"/>
      <c r="D9" s="41"/>
      <c r="E9" s="41"/>
      <c r="F9" s="41"/>
      <c r="G9" s="41"/>
      <c r="H9" s="62" t="s">
        <v>630</v>
      </c>
      <c r="I9" s="61"/>
      <c r="J9" s="41"/>
      <c r="K9" s="41"/>
      <c r="L9" s="41"/>
    </row>
    <row r="10" spans="1:12" x14ac:dyDescent="0.3">
      <c r="A10" s="41"/>
      <c r="B10" s="41"/>
      <c r="C10" s="95"/>
      <c r="D10" s="95"/>
      <c r="E10" s="95"/>
      <c r="F10" s="95"/>
      <c r="G10" s="41"/>
      <c r="H10" s="41"/>
      <c r="I10" s="41"/>
      <c r="J10" s="41"/>
      <c r="K10" s="41"/>
      <c r="L10" s="41"/>
    </row>
    <row r="11" spans="1:12" s="98" customFormat="1" x14ac:dyDescent="0.3">
      <c r="A11" s="15" t="s">
        <v>169</v>
      </c>
      <c r="B11" s="8" t="s">
        <v>170</v>
      </c>
      <c r="C11" s="118">
        <f>SUM(C10)</f>
        <v>0</v>
      </c>
      <c r="D11" s="118">
        <f>SUM(D10)</f>
        <v>0</v>
      </c>
      <c r="E11" s="118">
        <f>SUM(E10)</f>
        <v>0</v>
      </c>
      <c r="F11" s="118">
        <f>SUM(F10)</f>
        <v>0</v>
      </c>
      <c r="G11" s="136"/>
      <c r="H11" s="136"/>
      <c r="I11" s="136"/>
      <c r="J11" s="136"/>
      <c r="K11" s="136"/>
      <c r="L11" s="136"/>
    </row>
    <row r="12" spans="1:12" x14ac:dyDescent="0.3">
      <c r="A12" s="27"/>
      <c r="B12" s="27"/>
      <c r="C12" s="112"/>
      <c r="D12" s="112"/>
      <c r="E12" s="112"/>
      <c r="F12" s="112"/>
      <c r="G12" s="102"/>
      <c r="H12" s="41"/>
      <c r="I12" s="41"/>
      <c r="J12" s="41"/>
      <c r="K12" s="41"/>
      <c r="L12" s="41"/>
    </row>
    <row r="13" spans="1:12" x14ac:dyDescent="0.3">
      <c r="A13" s="27"/>
      <c r="B13" s="27"/>
      <c r="C13" s="112"/>
      <c r="D13" s="112"/>
      <c r="E13" s="112"/>
      <c r="F13" s="112"/>
      <c r="G13" s="102"/>
      <c r="H13" s="41"/>
      <c r="I13" s="41"/>
      <c r="J13" s="41"/>
      <c r="K13" s="41"/>
      <c r="L13" s="41"/>
    </row>
    <row r="14" spans="1:12" x14ac:dyDescent="0.3">
      <c r="A14" s="27"/>
      <c r="B14" s="27"/>
      <c r="C14" s="112"/>
      <c r="D14" s="112"/>
      <c r="E14" s="112"/>
      <c r="F14" s="112"/>
      <c r="G14" s="102"/>
      <c r="H14" s="41"/>
      <c r="I14" s="41"/>
      <c r="J14" s="41"/>
      <c r="K14" s="41"/>
      <c r="L14" s="41"/>
    </row>
    <row r="15" spans="1:12" x14ac:dyDescent="0.3">
      <c r="A15" s="27"/>
      <c r="B15" s="27"/>
      <c r="C15" s="112"/>
      <c r="D15" s="112"/>
      <c r="E15" s="112"/>
      <c r="F15" s="112"/>
      <c r="G15" s="102"/>
      <c r="H15" s="41"/>
      <c r="I15" s="41"/>
      <c r="J15" s="41"/>
      <c r="K15" s="41"/>
      <c r="L15" s="41"/>
    </row>
    <row r="16" spans="1:12" s="98" customFormat="1" x14ac:dyDescent="0.3">
      <c r="A16" s="15" t="s">
        <v>408</v>
      </c>
      <c r="B16" s="8" t="s">
        <v>171</v>
      </c>
      <c r="C16" s="153">
        <f>+'kiadások önkorm'!C78</f>
        <v>0</v>
      </c>
      <c r="D16" s="118">
        <f>SUM(D12:D15)</f>
        <v>0</v>
      </c>
      <c r="E16" s="153">
        <f>+'kiadások önkorm'!E78</f>
        <v>0</v>
      </c>
      <c r="F16" s="118">
        <f>SUM(F12:F15)</f>
        <v>0</v>
      </c>
      <c r="G16" s="136"/>
      <c r="H16" s="136"/>
      <c r="I16" s="136"/>
      <c r="J16" s="136"/>
      <c r="K16" s="136"/>
      <c r="L16" s="136"/>
    </row>
    <row r="17" spans="1:12" x14ac:dyDescent="0.3">
      <c r="A17" s="13"/>
      <c r="B17" s="6"/>
      <c r="C17" s="95"/>
      <c r="D17" s="95"/>
      <c r="E17" s="95"/>
      <c r="F17" s="95"/>
      <c r="G17" s="41"/>
      <c r="H17" s="41"/>
      <c r="I17" s="41"/>
      <c r="J17" s="41"/>
      <c r="K17" s="41"/>
      <c r="L17" s="41"/>
    </row>
    <row r="18" spans="1:12" x14ac:dyDescent="0.3">
      <c r="A18" s="13"/>
      <c r="B18" s="6"/>
      <c r="C18" s="95"/>
      <c r="D18" s="95"/>
      <c r="E18" s="95"/>
      <c r="F18" s="95"/>
      <c r="G18" s="41"/>
      <c r="H18" s="41"/>
      <c r="I18" s="41"/>
      <c r="J18" s="41"/>
      <c r="K18" s="41"/>
      <c r="L18" s="41"/>
    </row>
    <row r="19" spans="1:12" x14ac:dyDescent="0.3">
      <c r="A19" s="13"/>
      <c r="B19" s="6"/>
      <c r="C19" s="95"/>
      <c r="D19" s="95"/>
      <c r="E19" s="95"/>
      <c r="F19" s="95"/>
      <c r="G19" s="41"/>
      <c r="H19" s="41"/>
      <c r="I19" s="41"/>
      <c r="J19" s="41"/>
      <c r="K19" s="41"/>
      <c r="L19" s="41"/>
    </row>
    <row r="20" spans="1:12" x14ac:dyDescent="0.3">
      <c r="A20" s="13"/>
      <c r="B20" s="6"/>
      <c r="C20" s="95"/>
      <c r="D20" s="95"/>
      <c r="E20" s="95"/>
      <c r="F20" s="95"/>
      <c r="G20" s="41"/>
      <c r="H20" s="41"/>
      <c r="I20" s="41"/>
      <c r="J20" s="41"/>
      <c r="K20" s="41"/>
      <c r="L20" s="41"/>
    </row>
    <row r="21" spans="1:12" s="98" customFormat="1" x14ac:dyDescent="0.3">
      <c r="A21" s="7" t="s">
        <v>172</v>
      </c>
      <c r="B21" s="8" t="s">
        <v>173</v>
      </c>
      <c r="C21" s="118">
        <v>0</v>
      </c>
      <c r="D21" s="118">
        <v>0</v>
      </c>
      <c r="E21" s="118">
        <v>0</v>
      </c>
      <c r="F21" s="118">
        <v>0</v>
      </c>
      <c r="G21" s="136"/>
      <c r="H21" s="136"/>
      <c r="I21" s="136"/>
      <c r="J21" s="136"/>
      <c r="K21" s="136"/>
      <c r="L21" s="136"/>
    </row>
    <row r="22" spans="1:12" x14ac:dyDescent="0.3">
      <c r="A22" s="256" t="s">
        <v>728</v>
      </c>
      <c r="B22" s="205"/>
      <c r="C22" s="202">
        <v>250000</v>
      </c>
      <c r="D22" s="179">
        <v>250000</v>
      </c>
      <c r="E22" s="153">
        <v>250000</v>
      </c>
      <c r="F22" s="179"/>
      <c r="G22" s="41"/>
      <c r="H22" s="41"/>
      <c r="I22" s="41"/>
      <c r="J22" s="41"/>
      <c r="K22" s="41"/>
      <c r="L22" s="41"/>
    </row>
    <row r="23" spans="1:12" s="98" customFormat="1" x14ac:dyDescent="0.3">
      <c r="A23" s="15" t="s">
        <v>174</v>
      </c>
      <c r="B23" s="8" t="s">
        <v>175</v>
      </c>
      <c r="C23" s="118">
        <f>SUM(C22:C22)</f>
        <v>250000</v>
      </c>
      <c r="D23" s="118">
        <f>SUM(D22:D22)</f>
        <v>250000</v>
      </c>
      <c r="E23" s="118">
        <f>SUM(E22:E22)</f>
        <v>250000</v>
      </c>
      <c r="F23" s="118">
        <f>SUM(F22:F22)</f>
        <v>0</v>
      </c>
      <c r="G23" s="136"/>
      <c r="H23" s="136"/>
      <c r="I23" s="136"/>
      <c r="J23" s="136"/>
      <c r="K23" s="136"/>
      <c r="L23" s="136"/>
    </row>
    <row r="24" spans="1:12" x14ac:dyDescent="0.3">
      <c r="A24" s="13"/>
      <c r="B24" s="6"/>
      <c r="C24" s="95"/>
      <c r="D24" s="95"/>
      <c r="E24" s="95"/>
      <c r="F24" s="95"/>
      <c r="G24" s="41"/>
      <c r="H24" s="41"/>
      <c r="I24" s="41"/>
      <c r="J24" s="41"/>
      <c r="K24" s="41"/>
      <c r="L24" s="41"/>
    </row>
    <row r="25" spans="1:12" x14ac:dyDescent="0.3">
      <c r="A25" s="13"/>
      <c r="B25" s="6"/>
      <c r="C25" s="95"/>
      <c r="D25" s="95"/>
      <c r="E25" s="95"/>
      <c r="F25" s="95"/>
      <c r="G25" s="41"/>
      <c r="H25" s="41"/>
      <c r="I25" s="41"/>
      <c r="J25" s="41"/>
      <c r="K25" s="41"/>
      <c r="L25" s="41"/>
    </row>
    <row r="26" spans="1:12" s="98" customFormat="1" x14ac:dyDescent="0.3">
      <c r="A26" s="15" t="s">
        <v>176</v>
      </c>
      <c r="B26" s="8" t="s">
        <v>177</v>
      </c>
      <c r="C26" s="118">
        <v>0</v>
      </c>
      <c r="D26" s="118">
        <v>0</v>
      </c>
      <c r="E26" s="118">
        <v>0</v>
      </c>
      <c r="F26" s="118">
        <v>0</v>
      </c>
      <c r="G26" s="136"/>
      <c r="H26" s="136"/>
      <c r="I26" s="136"/>
      <c r="J26" s="136"/>
      <c r="K26" s="136"/>
      <c r="L26" s="136"/>
    </row>
    <row r="27" spans="1:12" x14ac:dyDescent="0.3">
      <c r="A27" s="13"/>
      <c r="B27" s="6"/>
      <c r="C27" s="95"/>
      <c r="D27" s="95"/>
      <c r="E27" s="95"/>
      <c r="F27" s="95"/>
      <c r="G27" s="41"/>
      <c r="H27" s="41"/>
      <c r="I27" s="41"/>
      <c r="J27" s="41"/>
      <c r="K27" s="41"/>
      <c r="L27" s="41"/>
    </row>
    <row r="28" spans="1:12" x14ac:dyDescent="0.3">
      <c r="A28" s="13"/>
      <c r="B28" s="6"/>
      <c r="C28" s="95"/>
      <c r="D28" s="95"/>
      <c r="E28" s="95"/>
      <c r="F28" s="95"/>
      <c r="G28" s="41"/>
      <c r="H28" s="41"/>
      <c r="I28" s="41"/>
      <c r="J28" s="41"/>
      <c r="K28" s="41"/>
      <c r="L28" s="41"/>
    </row>
    <row r="29" spans="1:12" s="98" customFormat="1" x14ac:dyDescent="0.3">
      <c r="A29" s="7" t="s">
        <v>178</v>
      </c>
      <c r="B29" s="8" t="s">
        <v>179</v>
      </c>
      <c r="C29" s="118">
        <v>0</v>
      </c>
      <c r="D29" s="118">
        <v>0</v>
      </c>
      <c r="E29" s="118">
        <v>0</v>
      </c>
      <c r="F29" s="118">
        <v>0</v>
      </c>
      <c r="G29" s="136"/>
      <c r="H29" s="136"/>
      <c r="I29" s="136"/>
      <c r="J29" s="136"/>
      <c r="K29" s="136"/>
      <c r="L29" s="136"/>
    </row>
    <row r="30" spans="1:12" s="98" customFormat="1" x14ac:dyDescent="0.3">
      <c r="A30" s="7" t="s">
        <v>180</v>
      </c>
      <c r="B30" s="8" t="s">
        <v>181</v>
      </c>
      <c r="C30" s="118">
        <v>67500</v>
      </c>
      <c r="D30" s="118">
        <v>67500</v>
      </c>
      <c r="E30" s="118">
        <v>67500</v>
      </c>
      <c r="F30" s="118"/>
      <c r="G30" s="136"/>
      <c r="H30" s="136"/>
      <c r="I30" s="136"/>
      <c r="J30" s="136"/>
      <c r="K30" s="136"/>
      <c r="L30" s="136"/>
    </row>
    <row r="31" spans="1:12" s="98" customFormat="1" ht="15.6" x14ac:dyDescent="0.3">
      <c r="A31" s="19" t="s">
        <v>409</v>
      </c>
      <c r="B31" s="9" t="s">
        <v>182</v>
      </c>
      <c r="C31" s="146">
        <f>+C11+C16+C21+C23+C26+C29+C30</f>
        <v>317500</v>
      </c>
      <c r="D31" s="146">
        <f>+D11+D16+D21+D23+D26+D29+D30</f>
        <v>317500</v>
      </c>
      <c r="E31" s="146">
        <f>+E11+E16+E21+E23+E26+E29+E30</f>
        <v>317500</v>
      </c>
      <c r="F31" s="146">
        <f>+F11+F16+F21+F23+F26+F29+F30</f>
        <v>0</v>
      </c>
      <c r="G31" s="147"/>
      <c r="H31" s="147"/>
      <c r="I31" s="147"/>
      <c r="J31" s="147"/>
      <c r="K31" s="147"/>
      <c r="L31" s="147"/>
    </row>
    <row r="32" spans="1:12" x14ac:dyDescent="0.3">
      <c r="A32" s="13"/>
      <c r="B32" s="8"/>
      <c r="C32" s="112"/>
      <c r="D32" s="95"/>
      <c r="E32" s="112"/>
      <c r="F32" s="95"/>
      <c r="G32" s="41"/>
      <c r="H32" s="41"/>
      <c r="I32" s="41"/>
      <c r="J32" s="41"/>
      <c r="K32" s="41"/>
      <c r="L32" s="41"/>
    </row>
    <row r="33" spans="1:12" x14ac:dyDescent="0.3">
      <c r="A33" s="13"/>
      <c r="B33" s="8"/>
      <c r="C33" s="112"/>
      <c r="D33" s="95"/>
      <c r="E33" s="112"/>
      <c r="F33" s="95"/>
      <c r="G33" s="41"/>
      <c r="H33" s="41"/>
      <c r="I33" s="41"/>
      <c r="J33" s="41"/>
      <c r="K33" s="41"/>
      <c r="L33" s="41"/>
    </row>
    <row r="34" spans="1:12" x14ac:dyDescent="0.3">
      <c r="A34" s="13"/>
      <c r="B34" s="8"/>
      <c r="C34" s="112"/>
      <c r="D34" s="95"/>
      <c r="E34" s="112"/>
      <c r="F34" s="95"/>
      <c r="G34" s="41"/>
      <c r="H34" s="41"/>
      <c r="I34" s="41"/>
      <c r="J34" s="41"/>
      <c r="K34" s="41"/>
      <c r="L34" s="41"/>
    </row>
    <row r="35" spans="1:12" x14ac:dyDescent="0.3">
      <c r="A35" s="13"/>
      <c r="B35" s="8"/>
      <c r="C35" s="112"/>
      <c r="D35" s="95"/>
      <c r="E35" s="112"/>
      <c r="F35" s="95"/>
      <c r="G35" s="41"/>
      <c r="H35" s="41"/>
      <c r="I35" s="41"/>
      <c r="J35" s="41"/>
      <c r="K35" s="41"/>
      <c r="L35" s="41"/>
    </row>
    <row r="36" spans="1:12" s="98" customFormat="1" x14ac:dyDescent="0.3">
      <c r="A36" s="15" t="s">
        <v>183</v>
      </c>
      <c r="B36" s="8" t="s">
        <v>184</v>
      </c>
      <c r="C36" s="118">
        <f>SUM(C32:C35)</f>
        <v>0</v>
      </c>
      <c r="D36" s="118">
        <f>SUM(D32:D35)</f>
        <v>0</v>
      </c>
      <c r="E36" s="118">
        <f>SUM(E32:E35)</f>
        <v>0</v>
      </c>
      <c r="F36" s="118">
        <f>SUM(F32:F35)</f>
        <v>0</v>
      </c>
      <c r="G36" s="136"/>
      <c r="H36" s="136"/>
      <c r="I36" s="136"/>
      <c r="J36" s="136"/>
      <c r="K36" s="136"/>
      <c r="L36" s="136"/>
    </row>
    <row r="37" spans="1:12" x14ac:dyDescent="0.3">
      <c r="A37" s="13"/>
      <c r="B37" s="6"/>
      <c r="C37" s="95"/>
      <c r="D37" s="95"/>
      <c r="E37" s="95"/>
      <c r="F37" s="95"/>
      <c r="G37" s="41"/>
      <c r="H37" s="41"/>
      <c r="I37" s="41"/>
      <c r="J37" s="41"/>
      <c r="K37" s="41"/>
      <c r="L37" s="41"/>
    </row>
    <row r="38" spans="1:12" x14ac:dyDescent="0.3">
      <c r="A38" s="13"/>
      <c r="B38" s="6"/>
      <c r="C38" s="95"/>
      <c r="D38" s="95"/>
      <c r="E38" s="95"/>
      <c r="F38" s="95"/>
      <c r="G38" s="41"/>
      <c r="H38" s="41"/>
      <c r="I38" s="41"/>
      <c r="J38" s="41"/>
      <c r="K38" s="41"/>
      <c r="L38" s="41"/>
    </row>
    <row r="39" spans="1:12" s="98" customFormat="1" x14ac:dyDescent="0.3">
      <c r="A39" s="15" t="s">
        <v>185</v>
      </c>
      <c r="B39" s="8" t="s">
        <v>186</v>
      </c>
      <c r="C39" s="118">
        <v>0</v>
      </c>
      <c r="D39" s="118">
        <v>0</v>
      </c>
      <c r="E39" s="118">
        <v>0</v>
      </c>
      <c r="F39" s="118">
        <v>0</v>
      </c>
      <c r="G39" s="136"/>
      <c r="H39" s="136"/>
      <c r="I39" s="136"/>
      <c r="J39" s="136"/>
      <c r="K39" s="136"/>
      <c r="L39" s="136"/>
    </row>
    <row r="40" spans="1:12" x14ac:dyDescent="0.3">
      <c r="A40" s="13"/>
      <c r="B40" s="6"/>
      <c r="C40" s="95"/>
      <c r="D40" s="95"/>
      <c r="E40" s="95"/>
      <c r="F40" s="95"/>
      <c r="G40" s="41"/>
      <c r="H40" s="41"/>
      <c r="I40" s="41"/>
      <c r="J40" s="41"/>
      <c r="K40" s="41"/>
      <c r="L40" s="41"/>
    </row>
    <row r="41" spans="1:12" x14ac:dyDescent="0.3">
      <c r="A41" s="13"/>
      <c r="B41" s="6"/>
      <c r="C41" s="95"/>
      <c r="D41" s="95"/>
      <c r="E41" s="95"/>
      <c r="F41" s="95"/>
      <c r="G41" s="41"/>
      <c r="H41" s="41"/>
      <c r="I41" s="41"/>
      <c r="J41" s="41"/>
      <c r="K41" s="41"/>
      <c r="L41" s="41"/>
    </row>
    <row r="42" spans="1:12" s="98" customFormat="1" x14ac:dyDescent="0.3">
      <c r="A42" s="15" t="s">
        <v>187</v>
      </c>
      <c r="B42" s="8" t="s">
        <v>188</v>
      </c>
      <c r="C42" s="118">
        <v>0</v>
      </c>
      <c r="D42" s="118">
        <v>0</v>
      </c>
      <c r="E42" s="118">
        <v>0</v>
      </c>
      <c r="F42" s="118">
        <v>0</v>
      </c>
      <c r="G42" s="136"/>
      <c r="H42" s="136"/>
      <c r="I42" s="136"/>
      <c r="J42" s="136"/>
      <c r="K42" s="136"/>
      <c r="L42" s="136"/>
    </row>
    <row r="43" spans="1:12" s="98" customFormat="1" x14ac:dyDescent="0.3">
      <c r="A43" s="15" t="s">
        <v>189</v>
      </c>
      <c r="B43" s="8" t="s">
        <v>190</v>
      </c>
      <c r="C43" s="118"/>
      <c r="D43" s="118"/>
      <c r="E43" s="118"/>
      <c r="F43" s="118"/>
      <c r="G43" s="136"/>
      <c r="H43" s="136"/>
      <c r="I43" s="136"/>
      <c r="J43" s="136"/>
      <c r="K43" s="136"/>
      <c r="L43" s="136"/>
    </row>
    <row r="44" spans="1:12" s="98" customFormat="1" ht="15.6" x14ac:dyDescent="0.3">
      <c r="A44" s="19" t="s">
        <v>410</v>
      </c>
      <c r="B44" s="9" t="s">
        <v>191</v>
      </c>
      <c r="C44" s="146">
        <f>+C36+C39+C42+C43</f>
        <v>0</v>
      </c>
      <c r="D44" s="146">
        <f>+D36+D39+D42+D43</f>
        <v>0</v>
      </c>
      <c r="E44" s="146">
        <f>+E36+E39+E42+E43</f>
        <v>0</v>
      </c>
      <c r="F44" s="146">
        <f>+F36+F39+F42+F43</f>
        <v>0</v>
      </c>
      <c r="G44" s="147"/>
      <c r="H44" s="147"/>
      <c r="I44" s="147"/>
      <c r="J44" s="147"/>
      <c r="K44" s="147"/>
      <c r="L44" s="147"/>
    </row>
    <row r="45" spans="1:12" ht="62.4" x14ac:dyDescent="0.3">
      <c r="A45" s="85" t="s">
        <v>38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</row>
    <row r="46" spans="1:12" x14ac:dyDescent="0.3">
      <c r="A46" s="58" t="s">
        <v>39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 x14ac:dyDescent="0.3">
      <c r="A47" s="58" t="s">
        <v>39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x14ac:dyDescent="0.3">
      <c r="A48" s="58" t="s">
        <v>39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x14ac:dyDescent="0.3">
      <c r="A51" s="81" t="s">
        <v>37</v>
      </c>
    </row>
    <row r="52" spans="1:12" x14ac:dyDescent="0.3">
      <c r="A52" s="84"/>
    </row>
    <row r="53" spans="1:12" ht="26.4" x14ac:dyDescent="0.3">
      <c r="A53" s="82" t="s">
        <v>45</v>
      </c>
    </row>
    <row r="54" spans="1:12" ht="52.8" x14ac:dyDescent="0.3">
      <c r="A54" s="82" t="s">
        <v>32</v>
      </c>
    </row>
    <row r="55" spans="1:12" ht="26.4" x14ac:dyDescent="0.3">
      <c r="A55" s="82" t="s">
        <v>33</v>
      </c>
    </row>
    <row r="56" spans="1:12" ht="26.4" x14ac:dyDescent="0.3">
      <c r="A56" s="82" t="s">
        <v>34</v>
      </c>
    </row>
    <row r="57" spans="1:12" ht="39.6" x14ac:dyDescent="0.3">
      <c r="A57" s="82" t="s">
        <v>35</v>
      </c>
    </row>
    <row r="58" spans="1:12" ht="26.4" x14ac:dyDescent="0.3">
      <c r="A58" s="82" t="s">
        <v>36</v>
      </c>
    </row>
    <row r="59" spans="1:12" ht="39.6" x14ac:dyDescent="0.3">
      <c r="A59" s="82" t="s">
        <v>46</v>
      </c>
    </row>
    <row r="60" spans="1:12" ht="52.8" x14ac:dyDescent="0.3">
      <c r="A60" s="83" t="s">
        <v>47</v>
      </c>
    </row>
  </sheetData>
  <mergeCells count="4">
    <mergeCell ref="A4:L4"/>
    <mergeCell ref="A5:L5"/>
    <mergeCell ref="J3:L3"/>
    <mergeCell ref="I1:L1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300" verticalDpi="300" r:id="rId1"/>
  <headerFooter>
    <oddHeader>&amp;C&amp;P. oldal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5"/>
  <sheetViews>
    <sheetView topLeftCell="A25" zoomScaleNormal="100" workbookViewId="0">
      <selection activeCell="B37" sqref="B37:E37"/>
    </sheetView>
  </sheetViews>
  <sheetFormatPr defaultRowHeight="14.4" x14ac:dyDescent="0.3"/>
  <cols>
    <col min="1" max="1" width="62.6640625" customWidth="1"/>
    <col min="2" max="2" width="15.44140625" customWidth="1"/>
    <col min="3" max="3" width="14.6640625" customWidth="1"/>
    <col min="4" max="4" width="13.33203125" customWidth="1"/>
    <col min="5" max="5" width="14" customWidth="1"/>
    <col min="6" max="6" width="14.33203125" customWidth="1"/>
    <col min="7" max="7" width="16.33203125" customWidth="1"/>
  </cols>
  <sheetData>
    <row r="1" spans="1:7" s="151" customFormat="1" x14ac:dyDescent="0.3">
      <c r="B1" s="291" t="s">
        <v>706</v>
      </c>
      <c r="C1" s="291"/>
      <c r="D1" s="291"/>
      <c r="E1" s="291"/>
    </row>
    <row r="2" spans="1:7" s="151" customFormat="1" x14ac:dyDescent="0.3">
      <c r="B2" s="184"/>
      <c r="C2" s="184"/>
      <c r="D2" s="184"/>
      <c r="E2" s="184"/>
    </row>
    <row r="3" spans="1:7" x14ac:dyDescent="0.3">
      <c r="B3" s="291" t="s">
        <v>683</v>
      </c>
      <c r="C3" s="291"/>
      <c r="D3" s="291"/>
      <c r="E3" s="291"/>
      <c r="F3" s="1"/>
    </row>
    <row r="4" spans="1:7" ht="25.5" customHeight="1" x14ac:dyDescent="0.35">
      <c r="A4" s="290" t="s">
        <v>714</v>
      </c>
      <c r="B4" s="293"/>
      <c r="C4" s="293"/>
      <c r="D4" s="293"/>
      <c r="E4" s="293"/>
      <c r="F4" s="293"/>
    </row>
    <row r="5" spans="1:7" ht="93" customHeight="1" x14ac:dyDescent="0.35">
      <c r="A5" s="294" t="s">
        <v>654</v>
      </c>
      <c r="B5" s="288"/>
      <c r="C5" s="288"/>
      <c r="D5" s="288"/>
      <c r="E5" s="288"/>
      <c r="F5" s="288"/>
    </row>
    <row r="6" spans="1:7" ht="20.25" customHeight="1" x14ac:dyDescent="0.3">
      <c r="A6" s="63"/>
      <c r="B6" s="64"/>
      <c r="C6" s="64"/>
      <c r="D6" s="64"/>
      <c r="E6" s="64"/>
      <c r="F6" s="64"/>
    </row>
    <row r="7" spans="1:7" x14ac:dyDescent="0.3">
      <c r="A7" s="4" t="s">
        <v>0</v>
      </c>
    </row>
    <row r="8" spans="1:7" ht="86.25" customHeight="1" x14ac:dyDescent="0.3">
      <c r="A8" s="2" t="s">
        <v>67</v>
      </c>
      <c r="B8" s="3" t="s">
        <v>68</v>
      </c>
      <c r="C8" s="58" t="s">
        <v>622</v>
      </c>
      <c r="D8" s="58" t="s">
        <v>623</v>
      </c>
      <c r="E8" s="58" t="s">
        <v>628</v>
      </c>
      <c r="F8" s="86"/>
      <c r="G8" s="87"/>
    </row>
    <row r="9" spans="1:7" x14ac:dyDescent="0.3">
      <c r="A9" s="20" t="s">
        <v>485</v>
      </c>
      <c r="B9" s="5" t="s">
        <v>330</v>
      </c>
      <c r="C9" s="41"/>
      <c r="D9" s="41"/>
      <c r="E9" s="61"/>
      <c r="F9" s="88"/>
      <c r="G9" s="4"/>
    </row>
    <row r="10" spans="1:7" x14ac:dyDescent="0.3">
      <c r="A10" s="51" t="s">
        <v>205</v>
      </c>
      <c r="B10" s="51" t="s">
        <v>330</v>
      </c>
      <c r="C10" s="41"/>
      <c r="D10" s="41"/>
      <c r="E10" s="41"/>
      <c r="F10" s="88"/>
      <c r="G10" s="4"/>
    </row>
    <row r="11" spans="1:7" ht="26.4" x14ac:dyDescent="0.3">
      <c r="A11" s="12" t="s">
        <v>331</v>
      </c>
      <c r="B11" s="5" t="s">
        <v>332</v>
      </c>
      <c r="C11" s="41"/>
      <c r="D11" s="41"/>
      <c r="E11" s="41"/>
      <c r="F11" s="88"/>
      <c r="G11" s="4"/>
    </row>
    <row r="12" spans="1:7" x14ac:dyDescent="0.3">
      <c r="A12" s="20" t="s">
        <v>534</v>
      </c>
      <c r="B12" s="5" t="s">
        <v>333</v>
      </c>
      <c r="C12" s="41"/>
      <c r="D12" s="41"/>
      <c r="E12" s="41"/>
      <c r="F12" s="88"/>
      <c r="G12" s="4"/>
    </row>
    <row r="13" spans="1:7" x14ac:dyDescent="0.3">
      <c r="A13" s="51" t="s">
        <v>205</v>
      </c>
      <c r="B13" s="51" t="s">
        <v>333</v>
      </c>
      <c r="C13" s="41"/>
      <c r="D13" s="41"/>
      <c r="E13" s="41"/>
      <c r="F13" s="88"/>
      <c r="G13" s="4"/>
    </row>
    <row r="14" spans="1:7" x14ac:dyDescent="0.3">
      <c r="A14" s="11" t="s">
        <v>505</v>
      </c>
      <c r="B14" s="7" t="s">
        <v>334</v>
      </c>
      <c r="C14" s="41"/>
      <c r="D14" s="41"/>
      <c r="E14" s="41"/>
      <c r="F14" s="88"/>
      <c r="G14" s="4"/>
    </row>
    <row r="15" spans="1:7" x14ac:dyDescent="0.3">
      <c r="A15" s="12" t="s">
        <v>535</v>
      </c>
      <c r="B15" s="5" t="s">
        <v>335</v>
      </c>
      <c r="C15" s="41"/>
      <c r="D15" s="41"/>
      <c r="E15" s="41"/>
      <c r="F15" s="88"/>
      <c r="G15" s="4"/>
    </row>
    <row r="16" spans="1:7" x14ac:dyDescent="0.3">
      <c r="A16" s="51" t="s">
        <v>211</v>
      </c>
      <c r="B16" s="51" t="s">
        <v>335</v>
      </c>
      <c r="C16" s="41"/>
      <c r="D16" s="41"/>
      <c r="E16" s="41"/>
      <c r="F16" s="88"/>
      <c r="G16" s="4"/>
    </row>
    <row r="17" spans="1:7" x14ac:dyDescent="0.3">
      <c r="A17" s="20" t="s">
        <v>336</v>
      </c>
      <c r="B17" s="5" t="s">
        <v>337</v>
      </c>
      <c r="C17" s="41"/>
      <c r="D17" s="41"/>
      <c r="E17" s="41"/>
      <c r="F17" s="88"/>
      <c r="G17" s="4"/>
    </row>
    <row r="18" spans="1:7" x14ac:dyDescent="0.3">
      <c r="A18" s="13" t="s">
        <v>536</v>
      </c>
      <c r="B18" s="5" t="s">
        <v>338</v>
      </c>
      <c r="C18" s="27"/>
      <c r="D18" s="27"/>
      <c r="E18" s="27"/>
      <c r="F18" s="89"/>
      <c r="G18" s="23"/>
    </row>
    <row r="19" spans="1:7" x14ac:dyDescent="0.3">
      <c r="A19" s="51" t="s">
        <v>212</v>
      </c>
      <c r="B19" s="51" t="s">
        <v>338</v>
      </c>
      <c r="C19" s="27"/>
      <c r="D19" s="27"/>
      <c r="E19" s="27"/>
      <c r="F19" s="89"/>
      <c r="G19" s="23"/>
    </row>
    <row r="20" spans="1:7" x14ac:dyDescent="0.3">
      <c r="A20" s="20" t="s">
        <v>339</v>
      </c>
      <c r="B20" s="5" t="s">
        <v>340</v>
      </c>
      <c r="C20" s="27"/>
      <c r="D20" s="27"/>
      <c r="E20" s="27"/>
      <c r="F20" s="89"/>
      <c r="G20" s="23"/>
    </row>
    <row r="21" spans="1:7" x14ac:dyDescent="0.3">
      <c r="A21" s="21" t="s">
        <v>506</v>
      </c>
      <c r="B21" s="7" t="s">
        <v>341</v>
      </c>
      <c r="C21" s="27"/>
      <c r="D21" s="27"/>
      <c r="E21" s="27"/>
      <c r="F21" s="89"/>
      <c r="G21" s="23"/>
    </row>
    <row r="22" spans="1:7" x14ac:dyDescent="0.3">
      <c r="A22" s="12" t="s">
        <v>355</v>
      </c>
      <c r="B22" s="5" t="s">
        <v>356</v>
      </c>
      <c r="C22" s="27"/>
      <c r="D22" s="27"/>
      <c r="E22" s="27"/>
      <c r="F22" s="89"/>
      <c r="G22" s="23"/>
    </row>
    <row r="23" spans="1:7" x14ac:dyDescent="0.3">
      <c r="A23" s="13" t="s">
        <v>357</v>
      </c>
      <c r="B23" s="5" t="s">
        <v>358</v>
      </c>
      <c r="C23" s="27"/>
      <c r="D23" s="27"/>
      <c r="E23" s="27"/>
      <c r="F23" s="89"/>
      <c r="G23" s="23"/>
    </row>
    <row r="24" spans="1:7" x14ac:dyDescent="0.3">
      <c r="A24" s="20" t="s">
        <v>359</v>
      </c>
      <c r="B24" s="5" t="s">
        <v>360</v>
      </c>
      <c r="C24" s="27"/>
      <c r="D24" s="27"/>
      <c r="E24" s="27"/>
      <c r="F24" s="89"/>
      <c r="G24" s="23"/>
    </row>
    <row r="25" spans="1:7" x14ac:dyDescent="0.3">
      <c r="A25" s="20" t="s">
        <v>490</v>
      </c>
      <c r="B25" s="5" t="s">
        <v>361</v>
      </c>
      <c r="C25" s="27"/>
      <c r="D25" s="27"/>
      <c r="E25" s="27"/>
      <c r="F25" s="89"/>
      <c r="G25" s="23"/>
    </row>
    <row r="26" spans="1:7" x14ac:dyDescent="0.3">
      <c r="A26" s="51" t="s">
        <v>237</v>
      </c>
      <c r="B26" s="51" t="s">
        <v>361</v>
      </c>
      <c r="C26" s="27"/>
      <c r="D26" s="27"/>
      <c r="E26" s="27"/>
      <c r="F26" s="89"/>
      <c r="G26" s="23"/>
    </row>
    <row r="27" spans="1:7" x14ac:dyDescent="0.3">
      <c r="A27" s="51" t="s">
        <v>238</v>
      </c>
      <c r="B27" s="51" t="s">
        <v>361</v>
      </c>
      <c r="C27" s="27"/>
      <c r="D27" s="27"/>
      <c r="E27" s="27"/>
      <c r="F27" s="89"/>
      <c r="G27" s="23"/>
    </row>
    <row r="28" spans="1:7" x14ac:dyDescent="0.3">
      <c r="A28" s="52" t="s">
        <v>239</v>
      </c>
      <c r="B28" s="52" t="s">
        <v>361</v>
      </c>
      <c r="C28" s="27"/>
      <c r="D28" s="27"/>
      <c r="E28" s="27"/>
      <c r="F28" s="89"/>
      <c r="G28" s="23"/>
    </row>
    <row r="29" spans="1:7" x14ac:dyDescent="0.3">
      <c r="A29" s="53" t="s">
        <v>509</v>
      </c>
      <c r="B29" s="38" t="s">
        <v>362</v>
      </c>
      <c r="C29" s="27"/>
      <c r="D29" s="27"/>
      <c r="E29" s="27"/>
      <c r="F29" s="89"/>
      <c r="G29" s="23"/>
    </row>
    <row r="30" spans="1:7" ht="25.95" customHeight="1" x14ac:dyDescent="0.3">
      <c r="A30" s="79"/>
      <c r="B30" s="80"/>
    </row>
    <row r="31" spans="1:7" ht="47.25" customHeight="1" x14ac:dyDescent="0.3">
      <c r="A31" s="2" t="s">
        <v>67</v>
      </c>
      <c r="B31" s="91" t="s">
        <v>667</v>
      </c>
      <c r="C31" s="91" t="s">
        <v>669</v>
      </c>
      <c r="D31" s="91" t="s">
        <v>692</v>
      </c>
      <c r="E31" s="91" t="s">
        <v>729</v>
      </c>
    </row>
    <row r="32" spans="1:7" ht="27" x14ac:dyDescent="0.3">
      <c r="A32" s="90" t="s">
        <v>23</v>
      </c>
      <c r="B32" s="27"/>
      <c r="C32" s="27"/>
      <c r="D32" s="27"/>
      <c r="E32" s="27"/>
    </row>
    <row r="33" spans="1:8" x14ac:dyDescent="0.3">
      <c r="A33" s="91" t="s">
        <v>42</v>
      </c>
      <c r="B33" s="153">
        <v>15000000</v>
      </c>
      <c r="C33" s="153">
        <v>15000000</v>
      </c>
      <c r="D33" s="153">
        <v>15000000</v>
      </c>
      <c r="E33" s="153">
        <v>15000000</v>
      </c>
    </row>
    <row r="34" spans="1:8" ht="40.200000000000003" x14ac:dyDescent="0.3">
      <c r="A34" s="91" t="s">
        <v>20</v>
      </c>
      <c r="B34" s="153">
        <v>6000000</v>
      </c>
      <c r="C34" s="153">
        <v>6000000</v>
      </c>
      <c r="D34" s="153">
        <v>6000000</v>
      </c>
      <c r="E34" s="153">
        <v>6000000</v>
      </c>
      <c r="H34" s="149"/>
    </row>
    <row r="35" spans="1:8" x14ac:dyDescent="0.3">
      <c r="A35" s="91" t="s">
        <v>21</v>
      </c>
      <c r="B35" s="153">
        <v>0</v>
      </c>
      <c r="C35" s="153">
        <v>0</v>
      </c>
      <c r="D35" s="153">
        <v>0</v>
      </c>
      <c r="E35" s="153">
        <v>0</v>
      </c>
      <c r="H35" s="149"/>
    </row>
    <row r="36" spans="1:8" ht="30.75" customHeight="1" x14ac:dyDescent="0.3">
      <c r="A36" s="91" t="s">
        <v>22</v>
      </c>
      <c r="B36" s="153">
        <v>0</v>
      </c>
      <c r="C36" s="153">
        <v>0</v>
      </c>
      <c r="D36" s="153">
        <v>0</v>
      </c>
      <c r="E36" s="153">
        <v>0</v>
      </c>
      <c r="H36" s="134"/>
    </row>
    <row r="37" spans="1:8" x14ac:dyDescent="0.3">
      <c r="A37" s="91" t="s">
        <v>43</v>
      </c>
      <c r="B37" s="153">
        <v>0</v>
      </c>
      <c r="C37" s="153">
        <v>0</v>
      </c>
      <c r="D37" s="153">
        <v>0</v>
      </c>
      <c r="E37" s="153">
        <v>0</v>
      </c>
    </row>
    <row r="38" spans="1:8" ht="27" x14ac:dyDescent="0.3">
      <c r="A38" s="91" t="s">
        <v>41</v>
      </c>
      <c r="B38" s="153">
        <v>0</v>
      </c>
      <c r="C38" s="153">
        <v>0</v>
      </c>
      <c r="D38" s="153">
        <v>0</v>
      </c>
      <c r="E38" s="153">
        <v>0</v>
      </c>
    </row>
    <row r="39" spans="1:8" s="98" customFormat="1" x14ac:dyDescent="0.3">
      <c r="A39" s="21" t="s">
        <v>3</v>
      </c>
      <c r="B39" s="102">
        <f>SUM(B33:B38)</f>
        <v>21000000</v>
      </c>
      <c r="C39" s="102">
        <f>SUM(C33:C38)</f>
        <v>21000000</v>
      </c>
      <c r="D39" s="102">
        <f>SUM(D33:D38)</f>
        <v>21000000</v>
      </c>
      <c r="E39" s="102">
        <f>SUM(E33:E38)</f>
        <v>21000000</v>
      </c>
    </row>
    <row r="40" spans="1:8" x14ac:dyDescent="0.3">
      <c r="A40" s="53" t="s">
        <v>636</v>
      </c>
      <c r="B40" s="102">
        <f>+B39*50%</f>
        <v>10500000</v>
      </c>
      <c r="C40" s="102">
        <f>+C39*50%</f>
        <v>10500000</v>
      </c>
      <c r="D40" s="102">
        <f>+D39*50%</f>
        <v>10500000</v>
      </c>
      <c r="E40" s="102">
        <f>+E39*50%</f>
        <v>10500000</v>
      </c>
    </row>
    <row r="41" spans="1:8" x14ac:dyDescent="0.3">
      <c r="A41" s="79"/>
      <c r="B41" s="80"/>
    </row>
    <row r="42" spans="1:8" x14ac:dyDescent="0.3">
      <c r="A42" s="302" t="s">
        <v>40</v>
      </c>
      <c r="B42" s="302"/>
      <c r="C42" s="302"/>
      <c r="D42" s="302"/>
      <c r="E42" s="302"/>
    </row>
    <row r="43" spans="1:8" x14ac:dyDescent="0.3">
      <c r="A43" s="302"/>
      <c r="B43" s="302"/>
      <c r="C43" s="302"/>
      <c r="D43" s="302"/>
      <c r="E43" s="302"/>
    </row>
    <row r="44" spans="1:8" ht="27.75" customHeight="1" x14ac:dyDescent="0.3">
      <c r="A44" s="302"/>
      <c r="B44" s="302"/>
      <c r="C44" s="302"/>
      <c r="D44" s="302"/>
      <c r="E44" s="302"/>
    </row>
    <row r="45" spans="1:8" x14ac:dyDescent="0.3">
      <c r="A45" s="79"/>
      <c r="B45" s="80"/>
    </row>
  </sheetData>
  <mergeCells count="5">
    <mergeCell ref="A5:F5"/>
    <mergeCell ref="A4:F4"/>
    <mergeCell ref="A42:E44"/>
    <mergeCell ref="B3:E3"/>
    <mergeCell ref="B1:E1"/>
  </mergeCells>
  <phoneticPr fontId="39" type="noConversion"/>
  <hyperlinks>
    <hyperlink ref="A21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3"/>
  <sheetViews>
    <sheetView topLeftCell="A25" zoomScale="96" zoomScaleNormal="96" workbookViewId="0">
      <selection activeCell="D33" sqref="D33"/>
    </sheetView>
  </sheetViews>
  <sheetFormatPr defaultRowHeight="14.4" x14ac:dyDescent="0.3"/>
  <cols>
    <col min="1" max="1" width="100" customWidth="1"/>
    <col min="3" max="4" width="17" style="134" customWidth="1"/>
  </cols>
  <sheetData>
    <row r="1" spans="1:5" s="151" customFormat="1" x14ac:dyDescent="0.3">
      <c r="A1" s="291" t="s">
        <v>707</v>
      </c>
      <c r="B1" s="291"/>
      <c r="C1" s="291"/>
      <c r="D1" s="291"/>
      <c r="E1" s="187"/>
    </row>
    <row r="2" spans="1:5" s="151" customFormat="1" x14ac:dyDescent="0.3">
      <c r="B2" s="185"/>
      <c r="C2" s="185"/>
      <c r="D2" s="185"/>
      <c r="E2" s="185"/>
    </row>
    <row r="3" spans="1:5" x14ac:dyDescent="0.3">
      <c r="A3" s="291" t="s">
        <v>684</v>
      </c>
      <c r="B3" s="291"/>
      <c r="C3" s="291"/>
      <c r="D3" s="291"/>
    </row>
    <row r="4" spans="1:5" ht="28.5" customHeight="1" x14ac:dyDescent="0.35">
      <c r="A4" s="290" t="s">
        <v>714</v>
      </c>
      <c r="B4" s="293"/>
      <c r="C4" s="293"/>
      <c r="D4"/>
    </row>
    <row r="5" spans="1:5" ht="26.25" customHeight="1" x14ac:dyDescent="0.35">
      <c r="A5" s="294" t="s">
        <v>655</v>
      </c>
      <c r="B5" s="288"/>
      <c r="C5" s="288"/>
      <c r="D5"/>
    </row>
    <row r="6" spans="1:5" ht="18.75" customHeight="1" x14ac:dyDescent="0.35">
      <c r="A6" s="68"/>
      <c r="B6" s="69"/>
      <c r="C6" s="137"/>
      <c r="D6" s="137"/>
    </row>
    <row r="7" spans="1:5" ht="23.25" customHeight="1" x14ac:dyDescent="0.3">
      <c r="A7" s="4" t="s">
        <v>0</v>
      </c>
    </row>
    <row r="8" spans="1:5" ht="28.2" x14ac:dyDescent="0.3">
      <c r="A8" s="42" t="s">
        <v>620</v>
      </c>
      <c r="B8" s="3" t="s">
        <v>68</v>
      </c>
      <c r="C8" s="157" t="s">
        <v>4</v>
      </c>
      <c r="D8" s="158" t="s">
        <v>736</v>
      </c>
    </row>
    <row r="9" spans="1:5" s="165" customFormat="1" ht="13.8" x14ac:dyDescent="0.3">
      <c r="A9" s="161" t="s">
        <v>668</v>
      </c>
      <c r="B9" s="5" t="s">
        <v>145</v>
      </c>
      <c r="C9" s="163"/>
      <c r="D9" s="164"/>
    </row>
    <row r="10" spans="1:5" s="166" customFormat="1" ht="13.8" x14ac:dyDescent="0.3">
      <c r="A10" s="162" t="s">
        <v>373</v>
      </c>
      <c r="B10" s="7" t="s">
        <v>145</v>
      </c>
      <c r="C10" s="167">
        <f>SUM(C9)</f>
        <v>0</v>
      </c>
      <c r="D10" s="167">
        <f>SUM(D9)</f>
        <v>0</v>
      </c>
    </row>
    <row r="11" spans="1:5" x14ac:dyDescent="0.3">
      <c r="A11" s="12" t="s">
        <v>374</v>
      </c>
      <c r="B11" s="6" t="s">
        <v>147</v>
      </c>
      <c r="C11" s="112"/>
      <c r="D11" s="112"/>
    </row>
    <row r="12" spans="1:5" x14ac:dyDescent="0.3">
      <c r="A12" s="12" t="s">
        <v>375</v>
      </c>
      <c r="B12" s="6" t="s">
        <v>147</v>
      </c>
      <c r="C12" s="112"/>
      <c r="D12" s="112"/>
    </row>
    <row r="13" spans="1:5" x14ac:dyDescent="0.3">
      <c r="A13" s="12" t="s">
        <v>376</v>
      </c>
      <c r="B13" s="6" t="s">
        <v>147</v>
      </c>
      <c r="C13" s="112"/>
      <c r="D13" s="112"/>
    </row>
    <row r="14" spans="1:5" x14ac:dyDescent="0.3">
      <c r="A14" s="12" t="s">
        <v>377</v>
      </c>
      <c r="B14" s="6" t="s">
        <v>147</v>
      </c>
      <c r="C14" s="112"/>
      <c r="D14" s="112"/>
    </row>
    <row r="15" spans="1:5" x14ac:dyDescent="0.3">
      <c r="A15" s="13" t="s">
        <v>378</v>
      </c>
      <c r="B15" s="6" t="s">
        <v>147</v>
      </c>
      <c r="C15" s="112"/>
      <c r="D15" s="112"/>
    </row>
    <row r="16" spans="1:5" x14ac:dyDescent="0.3">
      <c r="A16" s="13" t="s">
        <v>379</v>
      </c>
      <c r="B16" s="6" t="s">
        <v>147</v>
      </c>
      <c r="C16" s="112"/>
      <c r="D16" s="112"/>
    </row>
    <row r="17" spans="1:4" x14ac:dyDescent="0.3">
      <c r="A17" s="15" t="s">
        <v>8</v>
      </c>
      <c r="B17" s="14" t="s">
        <v>147</v>
      </c>
      <c r="C17" s="102">
        <f>SUM(C11:C16)</f>
        <v>0</v>
      </c>
      <c r="D17" s="102">
        <f>SUM(D11:D16)</f>
        <v>0</v>
      </c>
    </row>
    <row r="18" spans="1:4" x14ac:dyDescent="0.3">
      <c r="A18" s="12" t="s">
        <v>380</v>
      </c>
      <c r="B18" s="6" t="s">
        <v>148</v>
      </c>
      <c r="C18" s="112"/>
      <c r="D18" s="112"/>
    </row>
    <row r="19" spans="1:4" x14ac:dyDescent="0.3">
      <c r="A19" s="16" t="s">
        <v>7</v>
      </c>
      <c r="B19" s="14" t="s">
        <v>148</v>
      </c>
      <c r="C19" s="102">
        <f>SUM(C18)</f>
        <v>0</v>
      </c>
      <c r="D19" s="102">
        <f>SUM(D18)</f>
        <v>0</v>
      </c>
    </row>
    <row r="20" spans="1:4" x14ac:dyDescent="0.3">
      <c r="A20" s="12" t="s">
        <v>381</v>
      </c>
      <c r="B20" s="6" t="s">
        <v>149</v>
      </c>
      <c r="C20" s="112"/>
      <c r="D20" s="112"/>
    </row>
    <row r="21" spans="1:4" x14ac:dyDescent="0.3">
      <c r="A21" s="12" t="s">
        <v>382</v>
      </c>
      <c r="B21" s="6" t="s">
        <v>149</v>
      </c>
      <c r="C21" s="112"/>
      <c r="D21" s="112"/>
    </row>
    <row r="22" spans="1:4" x14ac:dyDescent="0.3">
      <c r="A22" s="13" t="s">
        <v>383</v>
      </c>
      <c r="B22" s="6" t="s">
        <v>149</v>
      </c>
      <c r="C22" s="112"/>
      <c r="D22" s="112"/>
    </row>
    <row r="23" spans="1:4" x14ac:dyDescent="0.3">
      <c r="A23" s="13" t="s">
        <v>384</v>
      </c>
      <c r="B23" s="6" t="s">
        <v>149</v>
      </c>
      <c r="C23" s="112"/>
      <c r="D23" s="112"/>
    </row>
    <row r="24" spans="1:4" x14ac:dyDescent="0.3">
      <c r="A24" s="13" t="s">
        <v>385</v>
      </c>
      <c r="B24" s="6" t="s">
        <v>149</v>
      </c>
      <c r="C24" s="112"/>
      <c r="D24" s="112"/>
    </row>
    <row r="25" spans="1:4" ht="26.4" x14ac:dyDescent="0.3">
      <c r="A25" s="17" t="s">
        <v>386</v>
      </c>
      <c r="B25" s="6" t="s">
        <v>149</v>
      </c>
      <c r="C25" s="112"/>
      <c r="D25" s="112"/>
    </row>
    <row r="26" spans="1:4" x14ac:dyDescent="0.3">
      <c r="A26" s="11" t="s">
        <v>6</v>
      </c>
      <c r="B26" s="14" t="s">
        <v>149</v>
      </c>
      <c r="C26" s="102">
        <f>SUM(C20:C25)</f>
        <v>0</v>
      </c>
      <c r="D26" s="102">
        <f>SUM(D20:D25)</f>
        <v>0</v>
      </c>
    </row>
    <row r="27" spans="1:4" x14ac:dyDescent="0.3">
      <c r="A27" s="12" t="s">
        <v>387</v>
      </c>
      <c r="B27" s="6" t="s">
        <v>150</v>
      </c>
      <c r="C27" s="112"/>
      <c r="D27" s="112"/>
    </row>
    <row r="28" spans="1:4" x14ac:dyDescent="0.3">
      <c r="A28" s="12" t="s">
        <v>388</v>
      </c>
      <c r="B28" s="6" t="s">
        <v>150</v>
      </c>
      <c r="C28" s="112">
        <v>150000</v>
      </c>
      <c r="D28" s="112">
        <v>150000</v>
      </c>
    </row>
    <row r="29" spans="1:4" x14ac:dyDescent="0.3">
      <c r="A29" s="11" t="s">
        <v>5</v>
      </c>
      <c r="B29" s="8" t="s">
        <v>150</v>
      </c>
      <c r="C29" s="102">
        <f>SUM(C27:C28)</f>
        <v>150000</v>
      </c>
      <c r="D29" s="102">
        <f>SUM(D27:D28)</f>
        <v>150000</v>
      </c>
    </row>
    <row r="30" spans="1:4" x14ac:dyDescent="0.3">
      <c r="A30" s="12" t="s">
        <v>389</v>
      </c>
      <c r="B30" s="6" t="s">
        <v>151</v>
      </c>
      <c r="C30" s="112"/>
      <c r="D30" s="112"/>
    </row>
    <row r="31" spans="1:4" x14ac:dyDescent="0.3">
      <c r="A31" s="12" t="s">
        <v>390</v>
      </c>
      <c r="B31" s="6" t="s">
        <v>151</v>
      </c>
      <c r="C31" s="112"/>
      <c r="D31" s="112">
        <v>0</v>
      </c>
    </row>
    <row r="32" spans="1:4" x14ac:dyDescent="0.3">
      <c r="A32" s="13" t="s">
        <v>660</v>
      </c>
      <c r="B32" s="6" t="s">
        <v>151</v>
      </c>
      <c r="C32" s="112">
        <v>6000000</v>
      </c>
      <c r="D32" s="112">
        <v>6070000</v>
      </c>
    </row>
    <row r="33" spans="1:4" x14ac:dyDescent="0.3">
      <c r="A33" s="13" t="s">
        <v>391</v>
      </c>
      <c r="B33" s="6" t="s">
        <v>151</v>
      </c>
      <c r="C33" s="112"/>
      <c r="D33" s="112"/>
    </row>
    <row r="34" spans="1:4" x14ac:dyDescent="0.3">
      <c r="A34" s="13" t="s">
        <v>392</v>
      </c>
      <c r="B34" s="6" t="s">
        <v>151</v>
      </c>
      <c r="C34" s="112"/>
      <c r="D34" s="112"/>
    </row>
    <row r="35" spans="1:4" x14ac:dyDescent="0.3">
      <c r="A35" s="13" t="s">
        <v>393</v>
      </c>
      <c r="B35" s="6" t="s">
        <v>151</v>
      </c>
      <c r="C35" s="112"/>
      <c r="D35" s="112"/>
    </row>
    <row r="36" spans="1:4" x14ac:dyDescent="0.3">
      <c r="A36" s="13" t="s">
        <v>394</v>
      </c>
      <c r="B36" s="6" t="s">
        <v>151</v>
      </c>
      <c r="C36" s="112"/>
      <c r="D36" s="112"/>
    </row>
    <row r="37" spans="1:4" x14ac:dyDescent="0.3">
      <c r="A37" s="13" t="s">
        <v>395</v>
      </c>
      <c r="B37" s="6" t="s">
        <v>151</v>
      </c>
      <c r="C37" s="112"/>
      <c r="D37" s="112"/>
    </row>
    <row r="38" spans="1:4" x14ac:dyDescent="0.3">
      <c r="A38" s="13" t="s">
        <v>396</v>
      </c>
      <c r="B38" s="6" t="s">
        <v>151</v>
      </c>
      <c r="C38" s="112"/>
      <c r="D38" s="112"/>
    </row>
    <row r="39" spans="1:4" x14ac:dyDescent="0.3">
      <c r="A39" s="13" t="s">
        <v>397</v>
      </c>
      <c r="B39" s="6" t="s">
        <v>151</v>
      </c>
      <c r="C39" s="112"/>
      <c r="D39" s="112"/>
    </row>
    <row r="40" spans="1:4" ht="26.4" x14ac:dyDescent="0.3">
      <c r="A40" s="13" t="s">
        <v>398</v>
      </c>
      <c r="B40" s="6" t="s">
        <v>151</v>
      </c>
      <c r="C40" s="112"/>
      <c r="D40" s="112"/>
    </row>
    <row r="41" spans="1:4" ht="26.4" x14ac:dyDescent="0.3">
      <c r="A41" s="13" t="s">
        <v>399</v>
      </c>
      <c r="B41" s="6" t="s">
        <v>151</v>
      </c>
      <c r="C41" s="112"/>
      <c r="D41" s="112"/>
    </row>
    <row r="42" spans="1:4" x14ac:dyDescent="0.3">
      <c r="A42" s="11" t="s">
        <v>400</v>
      </c>
      <c r="B42" s="14" t="s">
        <v>151</v>
      </c>
      <c r="C42" s="102">
        <f>SUM(C30:C41)</f>
        <v>6000000</v>
      </c>
      <c r="D42" s="102">
        <f>SUM(D30:D41)</f>
        <v>6070000</v>
      </c>
    </row>
    <row r="43" spans="1:4" ht="15.6" x14ac:dyDescent="0.3">
      <c r="A43" s="18" t="s">
        <v>401</v>
      </c>
      <c r="B43" s="9" t="s">
        <v>152</v>
      </c>
      <c r="C43" s="132">
        <f>+C17+C19+C26+C29+C42</f>
        <v>6150000</v>
      </c>
      <c r="D43" s="132">
        <f>+D17+D19+D26+D29+D42+D10</f>
        <v>6220000</v>
      </c>
    </row>
  </sheetData>
  <mergeCells count="4">
    <mergeCell ref="A4:C4"/>
    <mergeCell ref="A5:C5"/>
    <mergeCell ref="A3:D3"/>
    <mergeCell ref="A1:D1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18"/>
  <sheetViews>
    <sheetView zoomScale="120" zoomScaleNormal="120" workbookViewId="0">
      <selection activeCell="D8" sqref="D8"/>
    </sheetView>
  </sheetViews>
  <sheetFormatPr defaultRowHeight="14.4" x14ac:dyDescent="0.3"/>
  <cols>
    <col min="1" max="1" width="94.33203125" customWidth="1"/>
    <col min="2" max="2" width="13" customWidth="1"/>
    <col min="3" max="3" width="20.33203125" style="134" customWidth="1"/>
    <col min="4" max="4" width="20.33203125" style="170" customWidth="1"/>
    <col min="5" max="5" width="9.5546875" bestFit="1" customWidth="1"/>
  </cols>
  <sheetData>
    <row r="1" spans="1:4" s="151" customFormat="1" x14ac:dyDescent="0.3">
      <c r="B1" s="151" t="s">
        <v>708</v>
      </c>
      <c r="C1" s="149"/>
      <c r="D1" s="170"/>
    </row>
    <row r="2" spans="1:4" s="151" customFormat="1" x14ac:dyDescent="0.3">
      <c r="C2" s="149"/>
      <c r="D2" s="170"/>
    </row>
    <row r="3" spans="1:4" x14ac:dyDescent="0.3">
      <c r="B3" t="s">
        <v>685</v>
      </c>
    </row>
    <row r="4" spans="1:4" ht="27" customHeight="1" x14ac:dyDescent="0.35">
      <c r="A4" s="290" t="s">
        <v>714</v>
      </c>
      <c r="B4" s="293"/>
      <c r="C4" s="293"/>
      <c r="D4" s="168"/>
    </row>
    <row r="5" spans="1:4" ht="27" customHeight="1" x14ac:dyDescent="0.35">
      <c r="A5" s="294" t="s">
        <v>656</v>
      </c>
      <c r="B5" s="293"/>
      <c r="C5" s="293"/>
      <c r="D5" s="168"/>
    </row>
    <row r="6" spans="1:4" ht="19.5" customHeight="1" x14ac:dyDescent="0.35">
      <c r="A6" s="65"/>
      <c r="B6" s="66"/>
      <c r="C6" s="133"/>
      <c r="D6" s="169"/>
    </row>
    <row r="7" spans="1:4" x14ac:dyDescent="0.3">
      <c r="A7" s="4" t="s">
        <v>0</v>
      </c>
    </row>
    <row r="8" spans="1:4" ht="28.2" x14ac:dyDescent="0.3">
      <c r="A8" s="42" t="s">
        <v>620</v>
      </c>
      <c r="B8" s="3" t="s">
        <v>68</v>
      </c>
      <c r="C8" s="135" t="s">
        <v>4</v>
      </c>
      <c r="D8" s="171" t="s">
        <v>737</v>
      </c>
    </row>
    <row r="9" spans="1:4" x14ac:dyDescent="0.3">
      <c r="A9" s="13" t="s">
        <v>569</v>
      </c>
      <c r="B9" s="6" t="s">
        <v>158</v>
      </c>
      <c r="C9" s="112"/>
      <c r="D9" s="172"/>
    </row>
    <row r="10" spans="1:4" x14ac:dyDescent="0.3">
      <c r="A10" s="13" t="s">
        <v>570</v>
      </c>
      <c r="B10" s="6" t="s">
        <v>158</v>
      </c>
      <c r="C10" s="112"/>
      <c r="D10" s="172"/>
    </row>
    <row r="11" spans="1:4" x14ac:dyDescent="0.3">
      <c r="A11" s="13" t="s">
        <v>571</v>
      </c>
      <c r="B11" s="6" t="s">
        <v>158</v>
      </c>
      <c r="C11" s="112"/>
      <c r="D11" s="172"/>
    </row>
    <row r="12" spans="1:4" x14ac:dyDescent="0.3">
      <c r="A12" s="13" t="s">
        <v>572</v>
      </c>
      <c r="B12" s="6" t="s">
        <v>158</v>
      </c>
      <c r="C12" s="112"/>
      <c r="D12" s="172"/>
    </row>
    <row r="13" spans="1:4" x14ac:dyDescent="0.3">
      <c r="A13" s="13" t="s">
        <v>573</v>
      </c>
      <c r="B13" s="6" t="s">
        <v>158</v>
      </c>
      <c r="C13" s="112"/>
      <c r="D13" s="172"/>
    </row>
    <row r="14" spans="1:4" x14ac:dyDescent="0.3">
      <c r="A14" s="13" t="s">
        <v>574</v>
      </c>
      <c r="B14" s="6" t="s">
        <v>158</v>
      </c>
      <c r="C14" s="112"/>
      <c r="D14" s="172"/>
    </row>
    <row r="15" spans="1:4" x14ac:dyDescent="0.3">
      <c r="A15" s="13" t="s">
        <v>575</v>
      </c>
      <c r="B15" s="6" t="s">
        <v>158</v>
      </c>
      <c r="C15" s="112"/>
      <c r="D15" s="172"/>
    </row>
    <row r="16" spans="1:4" x14ac:dyDescent="0.3">
      <c r="A16" s="13" t="s">
        <v>576</v>
      </c>
      <c r="B16" s="6" t="s">
        <v>158</v>
      </c>
      <c r="C16" s="112"/>
      <c r="D16" s="172"/>
    </row>
    <row r="17" spans="1:4" x14ac:dyDescent="0.3">
      <c r="A17" s="13" t="s">
        <v>577</v>
      </c>
      <c r="B17" s="6" t="s">
        <v>158</v>
      </c>
      <c r="C17" s="112"/>
      <c r="D17" s="172"/>
    </row>
    <row r="18" spans="1:4" x14ac:dyDescent="0.3">
      <c r="A18" s="13" t="s">
        <v>578</v>
      </c>
      <c r="B18" s="6" t="s">
        <v>158</v>
      </c>
      <c r="C18" s="112"/>
      <c r="D18" s="172"/>
    </row>
    <row r="19" spans="1:4" x14ac:dyDescent="0.3">
      <c r="A19" s="11" t="s">
        <v>402</v>
      </c>
      <c r="B19" s="8" t="s">
        <v>158</v>
      </c>
      <c r="C19" s="102">
        <f>SUM(C9:C18)</f>
        <v>0</v>
      </c>
      <c r="D19" s="173">
        <f>SUM(D9:D18)</f>
        <v>0</v>
      </c>
    </row>
    <row r="20" spans="1:4" x14ac:dyDescent="0.3">
      <c r="A20" s="13" t="s">
        <v>569</v>
      </c>
      <c r="B20" s="6" t="s">
        <v>159</v>
      </c>
      <c r="C20" s="112"/>
      <c r="D20" s="172"/>
    </row>
    <row r="21" spans="1:4" x14ac:dyDescent="0.3">
      <c r="A21" s="13" t="s">
        <v>570</v>
      </c>
      <c r="B21" s="6" t="s">
        <v>159</v>
      </c>
      <c r="C21" s="112"/>
      <c r="D21" s="172"/>
    </row>
    <row r="22" spans="1:4" x14ac:dyDescent="0.3">
      <c r="A22" s="13" t="s">
        <v>571</v>
      </c>
      <c r="B22" s="6" t="s">
        <v>159</v>
      </c>
      <c r="C22" s="112"/>
      <c r="D22" s="172"/>
    </row>
    <row r="23" spans="1:4" x14ac:dyDescent="0.3">
      <c r="A23" s="13" t="s">
        <v>572</v>
      </c>
      <c r="B23" s="6" t="s">
        <v>159</v>
      </c>
      <c r="C23" s="112"/>
      <c r="D23" s="172"/>
    </row>
    <row r="24" spans="1:4" x14ac:dyDescent="0.3">
      <c r="A24" s="13" t="s">
        <v>573</v>
      </c>
      <c r="B24" s="6" t="s">
        <v>159</v>
      </c>
      <c r="C24" s="112"/>
      <c r="D24" s="172"/>
    </row>
    <row r="25" spans="1:4" x14ac:dyDescent="0.3">
      <c r="A25" s="13" t="s">
        <v>574</v>
      </c>
      <c r="B25" s="6" t="s">
        <v>159</v>
      </c>
      <c r="C25" s="112"/>
      <c r="D25" s="172"/>
    </row>
    <row r="26" spans="1:4" x14ac:dyDescent="0.3">
      <c r="A26" s="13" t="s">
        <v>575</v>
      </c>
      <c r="B26" s="6" t="s">
        <v>159</v>
      </c>
      <c r="C26" s="112"/>
      <c r="D26" s="172"/>
    </row>
    <row r="27" spans="1:4" x14ac:dyDescent="0.3">
      <c r="A27" s="13" t="s">
        <v>576</v>
      </c>
      <c r="B27" s="6" t="s">
        <v>159</v>
      </c>
      <c r="C27" s="112"/>
      <c r="D27" s="172"/>
    </row>
    <row r="28" spans="1:4" x14ac:dyDescent="0.3">
      <c r="A28" s="13" t="s">
        <v>577</v>
      </c>
      <c r="B28" s="6" t="s">
        <v>159</v>
      </c>
      <c r="C28" s="112"/>
      <c r="D28" s="172"/>
    </row>
    <row r="29" spans="1:4" x14ac:dyDescent="0.3">
      <c r="A29" s="13" t="s">
        <v>578</v>
      </c>
      <c r="B29" s="6" t="s">
        <v>159</v>
      </c>
      <c r="C29" s="112"/>
      <c r="D29" s="172"/>
    </row>
    <row r="30" spans="1:4" ht="26.4" x14ac:dyDescent="0.3">
      <c r="A30" s="11" t="s">
        <v>403</v>
      </c>
      <c r="B30" s="8" t="s">
        <v>159</v>
      </c>
      <c r="C30" s="102">
        <f>SUM(C20:C29)</f>
        <v>0</v>
      </c>
      <c r="D30" s="173">
        <f>SUM(D20:D29)</f>
        <v>0</v>
      </c>
    </row>
    <row r="31" spans="1:4" x14ac:dyDescent="0.3">
      <c r="A31" s="13" t="s">
        <v>569</v>
      </c>
      <c r="B31" s="6" t="s">
        <v>160</v>
      </c>
      <c r="C31" s="112"/>
      <c r="D31" s="172"/>
    </row>
    <row r="32" spans="1:4" x14ac:dyDescent="0.3">
      <c r="A32" s="13" t="s">
        <v>570</v>
      </c>
      <c r="B32" s="6" t="s">
        <v>160</v>
      </c>
      <c r="C32" s="112"/>
      <c r="D32" s="172"/>
    </row>
    <row r="33" spans="1:4" x14ac:dyDescent="0.3">
      <c r="A33" s="13" t="s">
        <v>571</v>
      </c>
      <c r="B33" s="6" t="s">
        <v>160</v>
      </c>
      <c r="C33" s="112"/>
      <c r="D33" s="172"/>
    </row>
    <row r="34" spans="1:4" x14ac:dyDescent="0.3">
      <c r="A34" s="13" t="s">
        <v>572</v>
      </c>
      <c r="B34" s="6" t="s">
        <v>160</v>
      </c>
      <c r="C34" s="112"/>
      <c r="D34" s="172"/>
    </row>
    <row r="35" spans="1:4" x14ac:dyDescent="0.3">
      <c r="A35" s="13" t="s">
        <v>573</v>
      </c>
      <c r="B35" s="6" t="s">
        <v>160</v>
      </c>
      <c r="C35" s="112"/>
      <c r="D35" s="172"/>
    </row>
    <row r="36" spans="1:4" x14ac:dyDescent="0.3">
      <c r="A36" s="13" t="s">
        <v>574</v>
      </c>
      <c r="B36" s="6" t="s">
        <v>160</v>
      </c>
      <c r="C36" s="112"/>
      <c r="D36" s="172"/>
    </row>
    <row r="37" spans="1:4" x14ac:dyDescent="0.3">
      <c r="A37" s="13" t="s">
        <v>575</v>
      </c>
      <c r="B37" s="6" t="s">
        <v>160</v>
      </c>
      <c r="C37" s="196">
        <v>7277416</v>
      </c>
      <c r="D37" s="172">
        <v>7953119</v>
      </c>
    </row>
    <row r="38" spans="1:4" x14ac:dyDescent="0.3">
      <c r="A38" s="13" t="s">
        <v>576</v>
      </c>
      <c r="B38" s="6" t="s">
        <v>160</v>
      </c>
      <c r="C38" s="196">
        <v>35000</v>
      </c>
      <c r="D38" s="172">
        <v>35000</v>
      </c>
    </row>
    <row r="39" spans="1:4" x14ac:dyDescent="0.3">
      <c r="A39" s="13" t="s">
        <v>577</v>
      </c>
      <c r="B39" s="6" t="s">
        <v>160</v>
      </c>
      <c r="C39" s="112"/>
      <c r="D39" s="172"/>
    </row>
    <row r="40" spans="1:4" x14ac:dyDescent="0.3">
      <c r="A40" s="13" t="s">
        <v>578</v>
      </c>
      <c r="B40" s="6" t="s">
        <v>160</v>
      </c>
      <c r="C40" s="112"/>
      <c r="D40" s="172"/>
    </row>
    <row r="41" spans="1:4" x14ac:dyDescent="0.3">
      <c r="A41" s="11" t="s">
        <v>404</v>
      </c>
      <c r="B41" s="8" t="s">
        <v>160</v>
      </c>
      <c r="C41" s="102">
        <f>SUM(C31:C40)</f>
        <v>7312416</v>
      </c>
      <c r="D41" s="173">
        <f>SUM(D31:D40)</f>
        <v>7988119</v>
      </c>
    </row>
    <row r="42" spans="1:4" x14ac:dyDescent="0.3">
      <c r="A42" s="13" t="s">
        <v>579</v>
      </c>
      <c r="B42" s="5" t="s">
        <v>162</v>
      </c>
      <c r="C42" s="112"/>
      <c r="D42" s="172"/>
    </row>
    <row r="43" spans="1:4" x14ac:dyDescent="0.3">
      <c r="A43" s="13" t="s">
        <v>580</v>
      </c>
      <c r="B43" s="5" t="s">
        <v>162</v>
      </c>
      <c r="C43" s="112"/>
      <c r="D43" s="172"/>
    </row>
    <row r="44" spans="1:4" x14ac:dyDescent="0.3">
      <c r="A44" s="13" t="s">
        <v>581</v>
      </c>
      <c r="B44" s="5" t="s">
        <v>162</v>
      </c>
      <c r="C44" s="112"/>
      <c r="D44" s="172"/>
    </row>
    <row r="45" spans="1:4" x14ac:dyDescent="0.3">
      <c r="A45" s="5" t="s">
        <v>582</v>
      </c>
      <c r="B45" s="5" t="s">
        <v>162</v>
      </c>
      <c r="C45" s="112"/>
      <c r="D45" s="172"/>
    </row>
    <row r="46" spans="1:4" x14ac:dyDescent="0.3">
      <c r="A46" s="5" t="s">
        <v>583</v>
      </c>
      <c r="B46" s="5" t="s">
        <v>162</v>
      </c>
      <c r="C46" s="112"/>
      <c r="D46" s="172"/>
    </row>
    <row r="47" spans="1:4" x14ac:dyDescent="0.3">
      <c r="A47" s="5" t="s">
        <v>584</v>
      </c>
      <c r="B47" s="5" t="s">
        <v>162</v>
      </c>
      <c r="C47" s="112"/>
      <c r="D47" s="172"/>
    </row>
    <row r="48" spans="1:4" x14ac:dyDescent="0.3">
      <c r="A48" s="13" t="s">
        <v>585</v>
      </c>
      <c r="B48" s="5" t="s">
        <v>162</v>
      </c>
      <c r="C48" s="112"/>
      <c r="D48" s="172"/>
    </row>
    <row r="49" spans="1:4" x14ac:dyDescent="0.3">
      <c r="A49" s="13" t="s">
        <v>586</v>
      </c>
      <c r="B49" s="5" t="s">
        <v>162</v>
      </c>
      <c r="C49" s="112"/>
      <c r="D49" s="172"/>
    </row>
    <row r="50" spans="1:4" x14ac:dyDescent="0.3">
      <c r="A50" s="13" t="s">
        <v>587</v>
      </c>
      <c r="B50" s="5" t="s">
        <v>162</v>
      </c>
      <c r="C50" s="112"/>
      <c r="D50" s="172"/>
    </row>
    <row r="51" spans="1:4" x14ac:dyDescent="0.3">
      <c r="A51" s="13" t="s">
        <v>588</v>
      </c>
      <c r="B51" s="5" t="s">
        <v>162</v>
      </c>
      <c r="C51" s="112"/>
      <c r="D51" s="172"/>
    </row>
    <row r="52" spans="1:4" x14ac:dyDescent="0.3">
      <c r="A52" s="11" t="s">
        <v>405</v>
      </c>
      <c r="B52" s="8" t="s">
        <v>162</v>
      </c>
      <c r="C52" s="102">
        <f>SUM(C42:C51)</f>
        <v>0</v>
      </c>
      <c r="D52" s="173">
        <f>SUM(D42:D51)</f>
        <v>0</v>
      </c>
    </row>
    <row r="53" spans="1:4" x14ac:dyDescent="0.3">
      <c r="A53" s="13" t="s">
        <v>579</v>
      </c>
      <c r="B53" s="5" t="s">
        <v>167</v>
      </c>
      <c r="C53" s="112"/>
      <c r="D53" s="172"/>
    </row>
    <row r="54" spans="1:4" x14ac:dyDescent="0.3">
      <c r="A54" s="13" t="s">
        <v>580</v>
      </c>
      <c r="B54" s="5" t="s">
        <v>167</v>
      </c>
      <c r="C54" s="112">
        <v>650000</v>
      </c>
      <c r="D54" s="172">
        <v>650000</v>
      </c>
    </row>
    <row r="55" spans="1:4" x14ac:dyDescent="0.3">
      <c r="A55" s="13" t="s">
        <v>581</v>
      </c>
      <c r="B55" s="5" t="s">
        <v>167</v>
      </c>
      <c r="C55" s="112"/>
      <c r="D55" s="172"/>
    </row>
    <row r="56" spans="1:4" x14ac:dyDescent="0.3">
      <c r="A56" s="5" t="s">
        <v>582</v>
      </c>
      <c r="B56" s="5" t="s">
        <v>167</v>
      </c>
      <c r="C56" s="112"/>
      <c r="D56" s="172"/>
    </row>
    <row r="57" spans="1:4" x14ac:dyDescent="0.3">
      <c r="A57" s="5" t="s">
        <v>583</v>
      </c>
      <c r="B57" s="5" t="s">
        <v>167</v>
      </c>
      <c r="C57" s="112"/>
      <c r="D57" s="172"/>
    </row>
    <row r="58" spans="1:4" x14ac:dyDescent="0.3">
      <c r="A58" s="5" t="s">
        <v>584</v>
      </c>
      <c r="B58" s="5" t="s">
        <v>167</v>
      </c>
      <c r="C58" s="112"/>
      <c r="D58" s="172"/>
    </row>
    <row r="59" spans="1:4" x14ac:dyDescent="0.3">
      <c r="A59" s="13" t="s">
        <v>585</v>
      </c>
      <c r="B59" s="5" t="s">
        <v>167</v>
      </c>
      <c r="C59" s="112">
        <v>2750000</v>
      </c>
      <c r="D59" s="172">
        <v>2750000</v>
      </c>
    </row>
    <row r="60" spans="1:4" x14ac:dyDescent="0.3">
      <c r="A60" s="13" t="s">
        <v>589</v>
      </c>
      <c r="B60" s="5" t="s">
        <v>167</v>
      </c>
      <c r="C60" s="112"/>
      <c r="D60" s="172"/>
    </row>
    <row r="61" spans="1:4" x14ac:dyDescent="0.3">
      <c r="A61" s="13" t="s">
        <v>587</v>
      </c>
      <c r="B61" s="5" t="s">
        <v>167</v>
      </c>
      <c r="C61" s="112"/>
      <c r="D61" s="172"/>
    </row>
    <row r="62" spans="1:4" x14ac:dyDescent="0.3">
      <c r="A62" s="13" t="s">
        <v>588</v>
      </c>
      <c r="B62" s="5" t="s">
        <v>167</v>
      </c>
      <c r="C62" s="112"/>
      <c r="D62" s="172"/>
    </row>
    <row r="63" spans="1:4" x14ac:dyDescent="0.3">
      <c r="A63" s="15" t="s">
        <v>406</v>
      </c>
      <c r="B63" s="8" t="s">
        <v>167</v>
      </c>
      <c r="C63" s="102">
        <f>SUM(C53:C62)</f>
        <v>3400000</v>
      </c>
      <c r="D63" s="173">
        <f>SUM(D53:D62)</f>
        <v>3400000</v>
      </c>
    </row>
    <row r="64" spans="1:4" x14ac:dyDescent="0.3">
      <c r="A64" s="13" t="s">
        <v>569</v>
      </c>
      <c r="B64" s="6" t="s">
        <v>194</v>
      </c>
      <c r="C64" s="112"/>
      <c r="D64" s="172"/>
    </row>
    <row r="65" spans="1:4" x14ac:dyDescent="0.3">
      <c r="A65" s="13" t="s">
        <v>570</v>
      </c>
      <c r="B65" s="6" t="s">
        <v>194</v>
      </c>
      <c r="C65" s="112"/>
      <c r="D65" s="172"/>
    </row>
    <row r="66" spans="1:4" x14ac:dyDescent="0.3">
      <c r="A66" s="13" t="s">
        <v>571</v>
      </c>
      <c r="B66" s="6" t="s">
        <v>194</v>
      </c>
      <c r="C66" s="112"/>
      <c r="D66" s="172"/>
    </row>
    <row r="67" spans="1:4" x14ac:dyDescent="0.3">
      <c r="A67" s="13" t="s">
        <v>572</v>
      </c>
      <c r="B67" s="6" t="s">
        <v>194</v>
      </c>
      <c r="C67" s="112"/>
      <c r="D67" s="172"/>
    </row>
    <row r="68" spans="1:4" x14ac:dyDescent="0.3">
      <c r="A68" s="13" t="s">
        <v>573</v>
      </c>
      <c r="B68" s="6" t="s">
        <v>194</v>
      </c>
      <c r="C68" s="112"/>
      <c r="D68" s="172"/>
    </row>
    <row r="69" spans="1:4" x14ac:dyDescent="0.3">
      <c r="A69" s="13" t="s">
        <v>574</v>
      </c>
      <c r="B69" s="6" t="s">
        <v>194</v>
      </c>
      <c r="C69" s="112"/>
      <c r="D69" s="172"/>
    </row>
    <row r="70" spans="1:4" x14ac:dyDescent="0.3">
      <c r="A70" s="13" t="s">
        <v>575</v>
      </c>
      <c r="B70" s="6" t="s">
        <v>194</v>
      </c>
      <c r="C70" s="112"/>
      <c r="D70" s="172"/>
    </row>
    <row r="71" spans="1:4" x14ac:dyDescent="0.3">
      <c r="A71" s="13" t="s">
        <v>576</v>
      </c>
      <c r="B71" s="6" t="s">
        <v>194</v>
      </c>
      <c r="C71" s="112"/>
      <c r="D71" s="172"/>
    </row>
    <row r="72" spans="1:4" x14ac:dyDescent="0.3">
      <c r="A72" s="13" t="s">
        <v>577</v>
      </c>
      <c r="B72" s="6" t="s">
        <v>194</v>
      </c>
      <c r="C72" s="112"/>
      <c r="D72" s="172"/>
    </row>
    <row r="73" spans="1:4" x14ac:dyDescent="0.3">
      <c r="A73" s="13" t="s">
        <v>578</v>
      </c>
      <c r="B73" s="6" t="s">
        <v>194</v>
      </c>
      <c r="C73" s="112"/>
      <c r="D73" s="172"/>
    </row>
    <row r="74" spans="1:4" ht="26.4" x14ac:dyDescent="0.3">
      <c r="A74" s="11" t="s">
        <v>415</v>
      </c>
      <c r="B74" s="8" t="s">
        <v>194</v>
      </c>
      <c r="C74" s="102">
        <f>SUM(C64:C73)</f>
        <v>0</v>
      </c>
      <c r="D74" s="173">
        <f>SUM(D64:D73)</f>
        <v>0</v>
      </c>
    </row>
    <row r="75" spans="1:4" x14ac:dyDescent="0.3">
      <c r="A75" s="13" t="s">
        <v>569</v>
      </c>
      <c r="B75" s="6" t="s">
        <v>195</v>
      </c>
      <c r="C75" s="112"/>
      <c r="D75" s="172"/>
    </row>
    <row r="76" spans="1:4" x14ac:dyDescent="0.3">
      <c r="A76" s="13" t="s">
        <v>570</v>
      </c>
      <c r="B76" s="6" t="s">
        <v>195</v>
      </c>
      <c r="C76" s="112"/>
      <c r="D76" s="172"/>
    </row>
    <row r="77" spans="1:4" x14ac:dyDescent="0.3">
      <c r="A77" s="13" t="s">
        <v>571</v>
      </c>
      <c r="B77" s="6" t="s">
        <v>195</v>
      </c>
      <c r="C77" s="112"/>
      <c r="D77" s="172"/>
    </row>
    <row r="78" spans="1:4" x14ac:dyDescent="0.3">
      <c r="A78" s="13" t="s">
        <v>572</v>
      </c>
      <c r="B78" s="6" t="s">
        <v>195</v>
      </c>
      <c r="C78" s="112"/>
      <c r="D78" s="172"/>
    </row>
    <row r="79" spans="1:4" x14ac:dyDescent="0.3">
      <c r="A79" s="13" t="s">
        <v>573</v>
      </c>
      <c r="B79" s="6" t="s">
        <v>195</v>
      </c>
      <c r="C79" s="112"/>
      <c r="D79" s="172"/>
    </row>
    <row r="80" spans="1:4" x14ac:dyDescent="0.3">
      <c r="A80" s="13" t="s">
        <v>574</v>
      </c>
      <c r="B80" s="6" t="s">
        <v>195</v>
      </c>
      <c r="C80" s="112"/>
      <c r="D80" s="172"/>
    </row>
    <row r="81" spans="1:5" x14ac:dyDescent="0.3">
      <c r="A81" s="13" t="s">
        <v>575</v>
      </c>
      <c r="B81" s="6" t="s">
        <v>195</v>
      </c>
      <c r="C81" s="112"/>
      <c r="D81" s="172"/>
    </row>
    <row r="82" spans="1:5" x14ac:dyDescent="0.3">
      <c r="A82" s="13" t="s">
        <v>576</v>
      </c>
      <c r="B82" s="6" t="s">
        <v>195</v>
      </c>
      <c r="C82" s="112"/>
      <c r="D82" s="172"/>
    </row>
    <row r="83" spans="1:5" x14ac:dyDescent="0.3">
      <c r="A83" s="13" t="s">
        <v>577</v>
      </c>
      <c r="B83" s="6" t="s">
        <v>195</v>
      </c>
      <c r="C83" s="112"/>
      <c r="D83" s="172"/>
    </row>
    <row r="84" spans="1:5" x14ac:dyDescent="0.3">
      <c r="A84" s="13" t="s">
        <v>578</v>
      </c>
      <c r="B84" s="6" t="s">
        <v>195</v>
      </c>
      <c r="C84" s="112"/>
      <c r="D84" s="172"/>
    </row>
    <row r="85" spans="1:5" ht="26.4" x14ac:dyDescent="0.3">
      <c r="A85" s="11" t="s">
        <v>414</v>
      </c>
      <c r="B85" s="8" t="s">
        <v>195</v>
      </c>
      <c r="C85" s="102">
        <f>SUM(C75:C84)</f>
        <v>0</v>
      </c>
      <c r="D85" s="173">
        <f>SUM(D75:D84)</f>
        <v>0</v>
      </c>
    </row>
    <row r="86" spans="1:5" x14ac:dyDescent="0.3">
      <c r="A86" s="13" t="s">
        <v>569</v>
      </c>
      <c r="B86" s="6" t="s">
        <v>196</v>
      </c>
      <c r="C86" s="112"/>
      <c r="D86" s="273"/>
    </row>
    <row r="87" spans="1:5" x14ac:dyDescent="0.3">
      <c r="A87" s="13" t="s">
        <v>570</v>
      </c>
      <c r="B87" s="6" t="s">
        <v>196</v>
      </c>
      <c r="C87" s="112"/>
      <c r="D87" s="273"/>
    </row>
    <row r="88" spans="1:5" x14ac:dyDescent="0.3">
      <c r="A88" s="13" t="s">
        <v>571</v>
      </c>
      <c r="B88" s="6" t="s">
        <v>196</v>
      </c>
      <c r="C88" s="112">
        <v>4884739</v>
      </c>
      <c r="D88" s="273">
        <v>4884739</v>
      </c>
      <c r="E88" s="149"/>
    </row>
    <row r="89" spans="1:5" x14ac:dyDescent="0.3">
      <c r="A89" s="13" t="s">
        <v>572</v>
      </c>
      <c r="B89" s="6" t="s">
        <v>196</v>
      </c>
      <c r="C89" s="112"/>
      <c r="D89" s="273"/>
    </row>
    <row r="90" spans="1:5" x14ac:dyDescent="0.3">
      <c r="A90" s="13" t="s">
        <v>573</v>
      </c>
      <c r="B90" s="6" t="s">
        <v>196</v>
      </c>
      <c r="C90" s="112"/>
      <c r="D90" s="273"/>
    </row>
    <row r="91" spans="1:5" x14ac:dyDescent="0.3">
      <c r="A91" s="13" t="s">
        <v>574</v>
      </c>
      <c r="B91" s="6" t="s">
        <v>196</v>
      </c>
      <c r="C91" s="112"/>
      <c r="D91" s="273"/>
    </row>
    <row r="92" spans="1:5" x14ac:dyDescent="0.3">
      <c r="A92" s="13" t="s">
        <v>575</v>
      </c>
      <c r="B92" s="6" t="s">
        <v>196</v>
      </c>
      <c r="C92" s="112"/>
      <c r="D92" s="273"/>
    </row>
    <row r="93" spans="1:5" x14ac:dyDescent="0.3">
      <c r="A93" s="13" t="s">
        <v>576</v>
      </c>
      <c r="B93" s="6" t="s">
        <v>196</v>
      </c>
      <c r="C93" s="112"/>
      <c r="D93" s="273"/>
    </row>
    <row r="94" spans="1:5" x14ac:dyDescent="0.3">
      <c r="A94" s="13" t="s">
        <v>577</v>
      </c>
      <c r="B94" s="6" t="s">
        <v>196</v>
      </c>
      <c r="C94" s="112"/>
      <c r="D94" s="273"/>
    </row>
    <row r="95" spans="1:5" x14ac:dyDescent="0.3">
      <c r="A95" s="13" t="s">
        <v>578</v>
      </c>
      <c r="B95" s="6" t="s">
        <v>196</v>
      </c>
      <c r="C95" s="112"/>
      <c r="D95" s="273"/>
    </row>
    <row r="96" spans="1:5" x14ac:dyDescent="0.3">
      <c r="A96" s="11" t="s">
        <v>413</v>
      </c>
      <c r="B96" s="8" t="s">
        <v>196</v>
      </c>
      <c r="C96" s="102">
        <f>SUM(C86:C95)</f>
        <v>4884739</v>
      </c>
      <c r="D96" s="274">
        <f>SUM(D86:D95)</f>
        <v>4884739</v>
      </c>
    </row>
    <row r="97" spans="1:4" x14ac:dyDescent="0.3">
      <c r="A97" s="13" t="s">
        <v>579</v>
      </c>
      <c r="B97" s="5" t="s">
        <v>198</v>
      </c>
      <c r="C97" s="112"/>
      <c r="D97" s="273"/>
    </row>
    <row r="98" spans="1:4" x14ac:dyDescent="0.3">
      <c r="A98" s="13" t="s">
        <v>580</v>
      </c>
      <c r="B98" s="6" t="s">
        <v>198</v>
      </c>
      <c r="C98" s="112"/>
      <c r="D98" s="273"/>
    </row>
    <row r="99" spans="1:4" x14ac:dyDescent="0.3">
      <c r="A99" s="13" t="s">
        <v>581</v>
      </c>
      <c r="B99" s="5" t="s">
        <v>198</v>
      </c>
      <c r="C99" s="112"/>
      <c r="D99" s="172"/>
    </row>
    <row r="100" spans="1:4" x14ac:dyDescent="0.3">
      <c r="A100" s="5" t="s">
        <v>582</v>
      </c>
      <c r="B100" s="6" t="s">
        <v>198</v>
      </c>
      <c r="C100" s="112"/>
      <c r="D100" s="172"/>
    </row>
    <row r="101" spans="1:4" x14ac:dyDescent="0.3">
      <c r="A101" s="5" t="s">
        <v>583</v>
      </c>
      <c r="B101" s="5" t="s">
        <v>198</v>
      </c>
      <c r="C101" s="112"/>
      <c r="D101" s="172"/>
    </row>
    <row r="102" spans="1:4" x14ac:dyDescent="0.3">
      <c r="A102" s="5" t="s">
        <v>584</v>
      </c>
      <c r="B102" s="6" t="s">
        <v>198</v>
      </c>
      <c r="C102" s="112"/>
      <c r="D102" s="172"/>
    </row>
    <row r="103" spans="1:4" x14ac:dyDescent="0.3">
      <c r="A103" s="13" t="s">
        <v>585</v>
      </c>
      <c r="B103" s="5" t="s">
        <v>198</v>
      </c>
      <c r="C103" s="112"/>
      <c r="D103" s="172"/>
    </row>
    <row r="104" spans="1:4" x14ac:dyDescent="0.3">
      <c r="A104" s="13" t="s">
        <v>589</v>
      </c>
      <c r="B104" s="6" t="s">
        <v>198</v>
      </c>
      <c r="C104" s="112"/>
      <c r="D104" s="172"/>
    </row>
    <row r="105" spans="1:4" x14ac:dyDescent="0.3">
      <c r="A105" s="13" t="s">
        <v>587</v>
      </c>
      <c r="B105" s="5" t="s">
        <v>198</v>
      </c>
      <c r="C105" s="112"/>
      <c r="D105" s="172"/>
    </row>
    <row r="106" spans="1:4" x14ac:dyDescent="0.3">
      <c r="A106" s="13" t="s">
        <v>588</v>
      </c>
      <c r="B106" s="6" t="s">
        <v>198</v>
      </c>
      <c r="C106" s="112"/>
      <c r="D106" s="172"/>
    </row>
    <row r="107" spans="1:4" ht="26.4" x14ac:dyDescent="0.3">
      <c r="A107" s="11" t="s">
        <v>412</v>
      </c>
      <c r="B107" s="8" t="s">
        <v>198</v>
      </c>
      <c r="C107" s="102">
        <f>SUM(C97:C106)</f>
        <v>0</v>
      </c>
      <c r="D107" s="173">
        <f>SUM(D97:D106)</f>
        <v>0</v>
      </c>
    </row>
    <row r="108" spans="1:4" x14ac:dyDescent="0.3">
      <c r="A108" s="13" t="s">
        <v>579</v>
      </c>
      <c r="B108" s="5" t="s">
        <v>201</v>
      </c>
      <c r="C108" s="112"/>
      <c r="D108" s="172"/>
    </row>
    <row r="109" spans="1:4" x14ac:dyDescent="0.3">
      <c r="A109" s="13" t="s">
        <v>580</v>
      </c>
      <c r="B109" s="5" t="s">
        <v>201</v>
      </c>
      <c r="C109" s="112"/>
      <c r="D109" s="172"/>
    </row>
    <row r="110" spans="1:4" x14ac:dyDescent="0.3">
      <c r="A110" s="13" t="s">
        <v>581</v>
      </c>
      <c r="B110" s="5" t="s">
        <v>201</v>
      </c>
      <c r="C110" s="112"/>
      <c r="D110" s="172"/>
    </row>
    <row r="111" spans="1:4" x14ac:dyDescent="0.3">
      <c r="A111" s="5" t="s">
        <v>582</v>
      </c>
      <c r="B111" s="5" t="s">
        <v>201</v>
      </c>
      <c r="C111" s="112"/>
      <c r="D111" s="172"/>
    </row>
    <row r="112" spans="1:4" x14ac:dyDescent="0.3">
      <c r="A112" s="5" t="s">
        <v>583</v>
      </c>
      <c r="B112" s="5" t="s">
        <v>201</v>
      </c>
      <c r="C112" s="112"/>
      <c r="D112" s="172"/>
    </row>
    <row r="113" spans="1:4" x14ac:dyDescent="0.3">
      <c r="A113" s="5" t="s">
        <v>584</v>
      </c>
      <c r="B113" s="5" t="s">
        <v>201</v>
      </c>
      <c r="C113" s="112"/>
      <c r="D113" s="172"/>
    </row>
    <row r="114" spans="1:4" x14ac:dyDescent="0.3">
      <c r="A114" s="13" t="s">
        <v>585</v>
      </c>
      <c r="B114" s="5" t="s">
        <v>201</v>
      </c>
      <c r="C114" s="112"/>
      <c r="D114" s="172"/>
    </row>
    <row r="115" spans="1:4" x14ac:dyDescent="0.3">
      <c r="A115" s="13" t="s">
        <v>589</v>
      </c>
      <c r="B115" s="5" t="s">
        <v>201</v>
      </c>
      <c r="C115" s="112"/>
      <c r="D115" s="172"/>
    </row>
    <row r="116" spans="1:4" x14ac:dyDescent="0.3">
      <c r="A116" s="13" t="s">
        <v>587</v>
      </c>
      <c r="B116" s="5" t="s">
        <v>201</v>
      </c>
      <c r="C116" s="112"/>
      <c r="D116" s="172"/>
    </row>
    <row r="117" spans="1:4" x14ac:dyDescent="0.3">
      <c r="A117" s="13" t="s">
        <v>588</v>
      </c>
      <c r="B117" s="5" t="s">
        <v>201</v>
      </c>
      <c r="C117" s="112"/>
      <c r="D117" s="172"/>
    </row>
    <row r="118" spans="1:4" x14ac:dyDescent="0.3">
      <c r="A118" s="15" t="s">
        <v>446</v>
      </c>
      <c r="B118" s="8" t="s">
        <v>201</v>
      </c>
      <c r="C118" s="102">
        <f>SUM(C108:C117)</f>
        <v>0</v>
      </c>
      <c r="D118" s="173">
        <f>SUM(D108:D117)</f>
        <v>0</v>
      </c>
    </row>
  </sheetData>
  <mergeCells count="2">
    <mergeCell ref="A4:C4"/>
    <mergeCell ref="A5:C5"/>
  </mergeCells>
  <phoneticPr fontId="3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19"/>
  <sheetViews>
    <sheetView topLeftCell="A52" zoomScaleNormal="100" workbookViewId="0">
      <selection activeCell="D68" sqref="D68"/>
    </sheetView>
  </sheetViews>
  <sheetFormatPr defaultRowHeight="14.4" x14ac:dyDescent="0.3"/>
  <cols>
    <col min="1" max="1" width="82.5546875" customWidth="1"/>
    <col min="3" max="3" width="12.5546875" style="134" bestFit="1" customWidth="1"/>
    <col min="4" max="4" width="17.109375" style="170" customWidth="1"/>
  </cols>
  <sheetData>
    <row r="1" spans="1:5" x14ac:dyDescent="0.3">
      <c r="A1" s="291" t="s">
        <v>709</v>
      </c>
      <c r="B1" s="291"/>
      <c r="C1" s="291"/>
      <c r="D1" s="291"/>
    </row>
    <row r="2" spans="1:5" s="151" customFormat="1" x14ac:dyDescent="0.3">
      <c r="A2" s="185"/>
      <c r="B2" s="185"/>
      <c r="C2" s="185"/>
      <c r="D2" s="185"/>
    </row>
    <row r="3" spans="1:5" s="151" customFormat="1" x14ac:dyDescent="0.3">
      <c r="A3" s="291" t="s">
        <v>686</v>
      </c>
      <c r="B3" s="291"/>
      <c r="C3" s="291"/>
      <c r="D3" s="291"/>
      <c r="E3" s="187"/>
    </row>
    <row r="4" spans="1:5" ht="27" customHeight="1" x14ac:dyDescent="0.35">
      <c r="A4" s="290" t="s">
        <v>714</v>
      </c>
      <c r="B4" s="293"/>
      <c r="C4" s="293"/>
    </row>
    <row r="5" spans="1:5" ht="25.5" customHeight="1" x14ac:dyDescent="0.35">
      <c r="A5" s="294" t="s">
        <v>657</v>
      </c>
      <c r="B5" s="293"/>
      <c r="C5" s="293"/>
      <c r="D5" s="168"/>
    </row>
    <row r="6" spans="1:5" ht="15.75" customHeight="1" x14ac:dyDescent="0.35">
      <c r="A6" s="65"/>
      <c r="B6" s="66"/>
      <c r="C6" s="133"/>
      <c r="D6" s="169"/>
    </row>
    <row r="7" spans="1:5" ht="21" customHeight="1" x14ac:dyDescent="0.3">
      <c r="A7" s="4" t="s">
        <v>0</v>
      </c>
    </row>
    <row r="8" spans="1:5" ht="28.2" x14ac:dyDescent="0.3">
      <c r="A8" s="42" t="s">
        <v>620</v>
      </c>
      <c r="B8" s="3" t="s">
        <v>68</v>
      </c>
      <c r="C8" s="135" t="s">
        <v>4</v>
      </c>
      <c r="D8" s="171" t="s">
        <v>737</v>
      </c>
    </row>
    <row r="9" spans="1:5" x14ac:dyDescent="0.3">
      <c r="A9" s="13" t="s">
        <v>590</v>
      </c>
      <c r="B9" s="6" t="s">
        <v>261</v>
      </c>
      <c r="C9" s="112"/>
      <c r="D9" s="172"/>
    </row>
    <row r="10" spans="1:5" x14ac:dyDescent="0.3">
      <c r="A10" s="13" t="s">
        <v>599</v>
      </c>
      <c r="B10" s="6" t="s">
        <v>261</v>
      </c>
      <c r="C10" s="112"/>
      <c r="D10" s="172"/>
    </row>
    <row r="11" spans="1:5" x14ac:dyDescent="0.3">
      <c r="A11" s="13" t="s">
        <v>600</v>
      </c>
      <c r="B11" s="6" t="s">
        <v>261</v>
      </c>
      <c r="C11" s="112"/>
      <c r="D11" s="172"/>
    </row>
    <row r="12" spans="1:5" x14ac:dyDescent="0.3">
      <c r="A12" s="13" t="s">
        <v>598</v>
      </c>
      <c r="B12" s="6" t="s">
        <v>261</v>
      </c>
      <c r="C12" s="112"/>
      <c r="D12" s="172"/>
    </row>
    <row r="13" spans="1:5" x14ac:dyDescent="0.3">
      <c r="A13" s="13" t="s">
        <v>597</v>
      </c>
      <c r="B13" s="6" t="s">
        <v>261</v>
      </c>
      <c r="C13" s="112"/>
      <c r="D13" s="172"/>
    </row>
    <row r="14" spans="1:5" x14ac:dyDescent="0.3">
      <c r="A14" s="13" t="s">
        <v>596</v>
      </c>
      <c r="B14" s="6" t="s">
        <v>261</v>
      </c>
      <c r="C14" s="112"/>
      <c r="D14" s="172"/>
    </row>
    <row r="15" spans="1:5" x14ac:dyDescent="0.3">
      <c r="A15" s="13" t="s">
        <v>591</v>
      </c>
      <c r="B15" s="6" t="s">
        <v>261</v>
      </c>
      <c r="C15" s="112"/>
      <c r="D15" s="172"/>
    </row>
    <row r="16" spans="1:5" x14ac:dyDescent="0.3">
      <c r="A16" s="13" t="s">
        <v>592</v>
      </c>
      <c r="B16" s="6" t="s">
        <v>261</v>
      </c>
      <c r="C16" s="112"/>
      <c r="D16" s="172"/>
    </row>
    <row r="17" spans="1:4" x14ac:dyDescent="0.3">
      <c r="A17" s="13" t="s">
        <v>593</v>
      </c>
      <c r="B17" s="6" t="s">
        <v>261</v>
      </c>
      <c r="C17" s="112"/>
      <c r="D17" s="172"/>
    </row>
    <row r="18" spans="1:4" x14ac:dyDescent="0.3">
      <c r="A18" s="13" t="s">
        <v>594</v>
      </c>
      <c r="B18" s="6" t="s">
        <v>261</v>
      </c>
      <c r="C18" s="112"/>
      <c r="D18" s="172"/>
    </row>
    <row r="19" spans="1:4" ht="26.4" x14ac:dyDescent="0.3">
      <c r="A19" s="7" t="s">
        <v>456</v>
      </c>
      <c r="B19" s="8" t="s">
        <v>261</v>
      </c>
      <c r="C19" s="102">
        <f>SUM(C9:C18)</f>
        <v>0</v>
      </c>
      <c r="D19" s="173">
        <f>SUM(D9:D18)</f>
        <v>0</v>
      </c>
    </row>
    <row r="20" spans="1:4" x14ac:dyDescent="0.3">
      <c r="A20" s="13" t="s">
        <v>590</v>
      </c>
      <c r="B20" s="6" t="s">
        <v>262</v>
      </c>
      <c r="C20" s="112"/>
      <c r="D20" s="172"/>
    </row>
    <row r="21" spans="1:4" x14ac:dyDescent="0.3">
      <c r="A21" s="13" t="s">
        <v>599</v>
      </c>
      <c r="B21" s="6" t="s">
        <v>262</v>
      </c>
      <c r="C21" s="112"/>
      <c r="D21" s="172"/>
    </row>
    <row r="22" spans="1:4" x14ac:dyDescent="0.3">
      <c r="A22" s="13" t="s">
        <v>600</v>
      </c>
      <c r="B22" s="6" t="s">
        <v>262</v>
      </c>
      <c r="C22" s="112"/>
      <c r="D22" s="172"/>
    </row>
    <row r="23" spans="1:4" x14ac:dyDescent="0.3">
      <c r="A23" s="13" t="s">
        <v>598</v>
      </c>
      <c r="B23" s="6" t="s">
        <v>262</v>
      </c>
      <c r="C23" s="112"/>
      <c r="D23" s="172"/>
    </row>
    <row r="24" spans="1:4" x14ac:dyDescent="0.3">
      <c r="A24" s="13" t="s">
        <v>597</v>
      </c>
      <c r="B24" s="6" t="s">
        <v>262</v>
      </c>
      <c r="C24" s="112"/>
      <c r="D24" s="172"/>
    </row>
    <row r="25" spans="1:4" x14ac:dyDescent="0.3">
      <c r="A25" s="13" t="s">
        <v>596</v>
      </c>
      <c r="B25" s="6" t="s">
        <v>262</v>
      </c>
      <c r="C25" s="112"/>
      <c r="D25" s="172"/>
    </row>
    <row r="26" spans="1:4" x14ac:dyDescent="0.3">
      <c r="A26" s="13" t="s">
        <v>591</v>
      </c>
      <c r="B26" s="6" t="s">
        <v>262</v>
      </c>
      <c r="C26" s="112"/>
      <c r="D26" s="172"/>
    </row>
    <row r="27" spans="1:4" x14ac:dyDescent="0.3">
      <c r="A27" s="13" t="s">
        <v>592</v>
      </c>
      <c r="B27" s="6" t="s">
        <v>262</v>
      </c>
      <c r="C27" s="112"/>
      <c r="D27" s="172"/>
    </row>
    <row r="28" spans="1:4" x14ac:dyDescent="0.3">
      <c r="A28" s="13" t="s">
        <v>593</v>
      </c>
      <c r="B28" s="6" t="s">
        <v>262</v>
      </c>
      <c r="C28" s="112"/>
      <c r="D28" s="172"/>
    </row>
    <row r="29" spans="1:4" x14ac:dyDescent="0.3">
      <c r="A29" s="13" t="s">
        <v>594</v>
      </c>
      <c r="B29" s="6" t="s">
        <v>262</v>
      </c>
      <c r="C29" s="112"/>
      <c r="D29" s="172"/>
    </row>
    <row r="30" spans="1:4" ht="26.4" x14ac:dyDescent="0.3">
      <c r="A30" s="7" t="s">
        <v>513</v>
      </c>
      <c r="B30" s="8" t="s">
        <v>262</v>
      </c>
      <c r="C30" s="102">
        <f>SUM(C20:C29)</f>
        <v>0</v>
      </c>
      <c r="D30" s="173">
        <f>SUM(D20:D29)</f>
        <v>0</v>
      </c>
    </row>
    <row r="31" spans="1:4" x14ac:dyDescent="0.3">
      <c r="A31" s="13" t="s">
        <v>590</v>
      </c>
      <c r="B31" s="6" t="s">
        <v>263</v>
      </c>
      <c r="C31" s="199">
        <v>0</v>
      </c>
      <c r="D31" s="172">
        <v>251000</v>
      </c>
    </row>
    <row r="32" spans="1:4" x14ac:dyDescent="0.3">
      <c r="A32" s="13" t="s">
        <v>599</v>
      </c>
      <c r="B32" s="6" t="s">
        <v>263</v>
      </c>
      <c r="C32" s="112"/>
      <c r="D32" s="172">
        <v>0</v>
      </c>
    </row>
    <row r="33" spans="1:4" x14ac:dyDescent="0.3">
      <c r="A33" s="13" t="s">
        <v>600</v>
      </c>
      <c r="B33" s="6" t="s">
        <v>263</v>
      </c>
      <c r="C33" s="112">
        <v>2700000</v>
      </c>
      <c r="D33" s="172">
        <v>5199550</v>
      </c>
    </row>
    <row r="34" spans="1:4" x14ac:dyDescent="0.3">
      <c r="A34" s="13" t="s">
        <v>598</v>
      </c>
      <c r="B34" s="6" t="s">
        <v>263</v>
      </c>
      <c r="C34" s="112"/>
      <c r="D34" s="172"/>
    </row>
    <row r="35" spans="1:4" x14ac:dyDescent="0.3">
      <c r="A35" s="13" t="s">
        <v>597</v>
      </c>
      <c r="B35" s="6" t="s">
        <v>263</v>
      </c>
      <c r="C35" s="112">
        <v>138700</v>
      </c>
      <c r="D35" s="172">
        <v>138700</v>
      </c>
    </row>
    <row r="36" spans="1:4" x14ac:dyDescent="0.3">
      <c r="A36" s="13" t="s">
        <v>596</v>
      </c>
      <c r="B36" s="6" t="s">
        <v>263</v>
      </c>
      <c r="C36" s="112">
        <v>825014</v>
      </c>
      <c r="D36" s="172">
        <v>2198356</v>
      </c>
    </row>
    <row r="37" spans="1:4" x14ac:dyDescent="0.3">
      <c r="A37" s="13" t="s">
        <v>591</v>
      </c>
      <c r="B37" s="6" t="s">
        <v>263</v>
      </c>
      <c r="C37" s="112"/>
      <c r="D37" s="172"/>
    </row>
    <row r="38" spans="1:4" x14ac:dyDescent="0.3">
      <c r="A38" s="13" t="s">
        <v>592</v>
      </c>
      <c r="B38" s="6" t="s">
        <v>263</v>
      </c>
      <c r="C38" s="112"/>
      <c r="D38" s="172"/>
    </row>
    <row r="39" spans="1:4" x14ac:dyDescent="0.3">
      <c r="A39" s="13" t="s">
        <v>593</v>
      </c>
      <c r="B39" s="6" t="s">
        <v>263</v>
      </c>
      <c r="C39" s="112"/>
      <c r="D39" s="172"/>
    </row>
    <row r="40" spans="1:4" x14ac:dyDescent="0.3">
      <c r="A40" s="13" t="s">
        <v>594</v>
      </c>
      <c r="B40" s="6" t="s">
        <v>263</v>
      </c>
      <c r="C40" s="112"/>
      <c r="D40" s="172"/>
    </row>
    <row r="41" spans="1:4" x14ac:dyDescent="0.3">
      <c r="A41" s="7" t="s">
        <v>512</v>
      </c>
      <c r="B41" s="8" t="s">
        <v>263</v>
      </c>
      <c r="C41" s="102">
        <f>SUM(C31:C40)</f>
        <v>3663714</v>
      </c>
      <c r="D41" s="173">
        <f>SUM(D31:D40)</f>
        <v>7787606</v>
      </c>
    </row>
    <row r="42" spans="1:4" s="151" customFormat="1" x14ac:dyDescent="0.3">
      <c r="A42" s="7" t="s">
        <v>265</v>
      </c>
      <c r="B42" s="8" t="s">
        <v>266</v>
      </c>
      <c r="C42" s="102">
        <v>0</v>
      </c>
      <c r="D42" s="173">
        <v>0</v>
      </c>
    </row>
    <row r="43" spans="1:4" x14ac:dyDescent="0.3">
      <c r="A43" s="13" t="s">
        <v>590</v>
      </c>
      <c r="B43" s="6" t="s">
        <v>269</v>
      </c>
      <c r="C43" s="112"/>
      <c r="D43" s="172"/>
    </row>
    <row r="44" spans="1:4" x14ac:dyDescent="0.3">
      <c r="A44" s="13" t="s">
        <v>599</v>
      </c>
      <c r="B44" s="6" t="s">
        <v>269</v>
      </c>
      <c r="C44" s="112"/>
      <c r="D44" s="172"/>
    </row>
    <row r="45" spans="1:4" x14ac:dyDescent="0.3">
      <c r="A45" s="13" t="s">
        <v>600</v>
      </c>
      <c r="B45" s="6" t="s">
        <v>269</v>
      </c>
      <c r="C45" s="112"/>
      <c r="D45" s="172"/>
    </row>
    <row r="46" spans="1:4" x14ac:dyDescent="0.3">
      <c r="A46" s="13" t="s">
        <v>598</v>
      </c>
      <c r="B46" s="6" t="s">
        <v>269</v>
      </c>
      <c r="C46" s="112"/>
      <c r="D46" s="172"/>
    </row>
    <row r="47" spans="1:4" x14ac:dyDescent="0.3">
      <c r="A47" s="13" t="s">
        <v>597</v>
      </c>
      <c r="B47" s="6" t="s">
        <v>269</v>
      </c>
      <c r="C47" s="112"/>
      <c r="D47" s="172"/>
    </row>
    <row r="48" spans="1:4" x14ac:dyDescent="0.3">
      <c r="A48" s="13" t="s">
        <v>596</v>
      </c>
      <c r="B48" s="6" t="s">
        <v>269</v>
      </c>
      <c r="C48" s="112"/>
      <c r="D48" s="172"/>
    </row>
    <row r="49" spans="1:4" x14ac:dyDescent="0.3">
      <c r="A49" s="13" t="s">
        <v>591</v>
      </c>
      <c r="B49" s="6" t="s">
        <v>269</v>
      </c>
      <c r="C49" s="112"/>
      <c r="D49" s="172"/>
    </row>
    <row r="50" spans="1:4" x14ac:dyDescent="0.3">
      <c r="A50" s="13" t="s">
        <v>592</v>
      </c>
      <c r="B50" s="6" t="s">
        <v>269</v>
      </c>
      <c r="C50" s="112"/>
      <c r="D50" s="172"/>
    </row>
    <row r="51" spans="1:4" x14ac:dyDescent="0.3">
      <c r="A51" s="13" t="s">
        <v>593</v>
      </c>
      <c r="B51" s="6" t="s">
        <v>269</v>
      </c>
      <c r="C51" s="112"/>
      <c r="D51" s="172"/>
    </row>
    <row r="52" spans="1:4" x14ac:dyDescent="0.3">
      <c r="A52" s="13" t="s">
        <v>594</v>
      </c>
      <c r="B52" s="6" t="s">
        <v>269</v>
      </c>
      <c r="C52" s="112"/>
      <c r="D52" s="172"/>
    </row>
    <row r="53" spans="1:4" ht="26.4" x14ac:dyDescent="0.3">
      <c r="A53" s="7" t="s">
        <v>511</v>
      </c>
      <c r="B53" s="8" t="s">
        <v>269</v>
      </c>
      <c r="C53" s="102">
        <f>SUM(C43:C52)</f>
        <v>0</v>
      </c>
      <c r="D53" s="173">
        <f>SUM(D43:D52)</f>
        <v>0</v>
      </c>
    </row>
    <row r="54" spans="1:4" x14ac:dyDescent="0.3">
      <c r="A54" s="13" t="s">
        <v>595</v>
      </c>
      <c r="B54" s="6" t="s">
        <v>270</v>
      </c>
      <c r="C54" s="112"/>
      <c r="D54" s="172"/>
    </row>
    <row r="55" spans="1:4" x14ac:dyDescent="0.3">
      <c r="A55" s="13" t="s">
        <v>599</v>
      </c>
      <c r="B55" s="6" t="s">
        <v>270</v>
      </c>
      <c r="C55" s="112"/>
      <c r="D55" s="172"/>
    </row>
    <row r="56" spans="1:4" x14ac:dyDescent="0.3">
      <c r="A56" s="13" t="s">
        <v>600</v>
      </c>
      <c r="B56" s="6" t="s">
        <v>270</v>
      </c>
      <c r="C56" s="112"/>
      <c r="D56" s="172"/>
    </row>
    <row r="57" spans="1:4" x14ac:dyDescent="0.3">
      <c r="A57" s="13" t="s">
        <v>598</v>
      </c>
      <c r="B57" s="6" t="s">
        <v>270</v>
      </c>
      <c r="C57" s="112"/>
      <c r="D57" s="172"/>
    </row>
    <row r="58" spans="1:4" x14ac:dyDescent="0.3">
      <c r="A58" s="13" t="s">
        <v>597</v>
      </c>
      <c r="B58" s="6" t="s">
        <v>270</v>
      </c>
      <c r="C58" s="112"/>
      <c r="D58" s="172"/>
    </row>
    <row r="59" spans="1:4" x14ac:dyDescent="0.3">
      <c r="A59" s="13" t="s">
        <v>596</v>
      </c>
      <c r="B59" s="6" t="s">
        <v>270</v>
      </c>
      <c r="C59" s="112"/>
      <c r="D59" s="172"/>
    </row>
    <row r="60" spans="1:4" x14ac:dyDescent="0.3">
      <c r="A60" s="13" t="s">
        <v>591</v>
      </c>
      <c r="B60" s="6" t="s">
        <v>270</v>
      </c>
      <c r="C60" s="112"/>
      <c r="D60" s="172"/>
    </row>
    <row r="61" spans="1:4" x14ac:dyDescent="0.3">
      <c r="A61" s="13" t="s">
        <v>592</v>
      </c>
      <c r="B61" s="6" t="s">
        <v>270</v>
      </c>
      <c r="C61" s="112"/>
      <c r="D61" s="172"/>
    </row>
    <row r="62" spans="1:4" x14ac:dyDescent="0.3">
      <c r="A62" s="13" t="s">
        <v>593</v>
      </c>
      <c r="B62" s="6" t="s">
        <v>270</v>
      </c>
      <c r="C62" s="112"/>
      <c r="D62" s="172"/>
    </row>
    <row r="63" spans="1:4" x14ac:dyDescent="0.3">
      <c r="A63" s="13" t="s">
        <v>594</v>
      </c>
      <c r="B63" s="6" t="s">
        <v>270</v>
      </c>
      <c r="C63" s="112"/>
      <c r="D63" s="172"/>
    </row>
    <row r="64" spans="1:4" ht="26.4" x14ac:dyDescent="0.3">
      <c r="A64" s="7" t="s">
        <v>514</v>
      </c>
      <c r="B64" s="8" t="s">
        <v>270</v>
      </c>
      <c r="C64" s="102">
        <f>SUM(C54:C63)</f>
        <v>0</v>
      </c>
      <c r="D64" s="173">
        <f>SUM(D54:D63)</f>
        <v>0</v>
      </c>
    </row>
    <row r="65" spans="1:4" x14ac:dyDescent="0.3">
      <c r="A65" s="13" t="s">
        <v>590</v>
      </c>
      <c r="B65" s="6" t="s">
        <v>271</v>
      </c>
      <c r="C65" s="112"/>
      <c r="D65" s="172"/>
    </row>
    <row r="66" spans="1:4" x14ac:dyDescent="0.3">
      <c r="A66" s="13" t="s">
        <v>599</v>
      </c>
      <c r="B66" s="6" t="s">
        <v>271</v>
      </c>
      <c r="C66" s="112"/>
      <c r="D66" s="172"/>
    </row>
    <row r="67" spans="1:4" x14ac:dyDescent="0.3">
      <c r="A67" s="13" t="s">
        <v>600</v>
      </c>
      <c r="B67" s="6" t="s">
        <v>271</v>
      </c>
      <c r="C67" s="199">
        <v>17391707</v>
      </c>
      <c r="D67" s="261">
        <v>102503618</v>
      </c>
    </row>
    <row r="68" spans="1:4" x14ac:dyDescent="0.3">
      <c r="A68" s="13" t="s">
        <v>598</v>
      </c>
      <c r="B68" s="6" t="s">
        <v>271</v>
      </c>
      <c r="C68" s="112">
        <v>10000000</v>
      </c>
      <c r="D68" s="172">
        <v>10000000</v>
      </c>
    </row>
    <row r="69" spans="1:4" x14ac:dyDescent="0.3">
      <c r="A69" s="13" t="s">
        <v>597</v>
      </c>
      <c r="B69" s="6" t="s">
        <v>271</v>
      </c>
      <c r="C69" s="112"/>
      <c r="D69" s="172"/>
    </row>
    <row r="70" spans="1:4" x14ac:dyDescent="0.3">
      <c r="A70" s="13" t="s">
        <v>596</v>
      </c>
      <c r="B70" s="6" t="s">
        <v>271</v>
      </c>
      <c r="C70" s="112"/>
      <c r="D70" s="172"/>
    </row>
    <row r="71" spans="1:4" x14ac:dyDescent="0.3">
      <c r="A71" s="13" t="s">
        <v>591</v>
      </c>
      <c r="B71" s="6" t="s">
        <v>271</v>
      </c>
      <c r="C71" s="112">
        <v>0</v>
      </c>
      <c r="D71" s="172">
        <v>0</v>
      </c>
    </row>
    <row r="72" spans="1:4" x14ac:dyDescent="0.3">
      <c r="A72" s="13" t="s">
        <v>592</v>
      </c>
      <c r="B72" s="6" t="s">
        <v>271</v>
      </c>
      <c r="C72" s="112"/>
      <c r="D72" s="172"/>
    </row>
    <row r="73" spans="1:4" x14ac:dyDescent="0.3">
      <c r="A73" s="13" t="s">
        <v>593</v>
      </c>
      <c r="B73" s="6" t="s">
        <v>271</v>
      </c>
      <c r="C73" s="112"/>
      <c r="D73" s="172"/>
    </row>
    <row r="74" spans="1:4" x14ac:dyDescent="0.3">
      <c r="A74" s="13" t="s">
        <v>594</v>
      </c>
      <c r="B74" s="6" t="s">
        <v>271</v>
      </c>
      <c r="C74" s="112"/>
      <c r="D74" s="172"/>
    </row>
    <row r="75" spans="1:4" x14ac:dyDescent="0.3">
      <c r="A75" s="7" t="s">
        <v>461</v>
      </c>
      <c r="B75" s="8" t="s">
        <v>271</v>
      </c>
      <c r="C75" s="102">
        <f>SUM(C65:C74)</f>
        <v>27391707</v>
      </c>
      <c r="D75" s="102">
        <f>SUM(D65:D74)</f>
        <v>112503618</v>
      </c>
    </row>
    <row r="76" spans="1:4" x14ac:dyDescent="0.3">
      <c r="A76" s="13" t="s">
        <v>601</v>
      </c>
      <c r="B76" s="5" t="s">
        <v>321</v>
      </c>
      <c r="C76" s="112"/>
      <c r="D76" s="172"/>
    </row>
    <row r="77" spans="1:4" x14ac:dyDescent="0.3">
      <c r="A77" s="13" t="s">
        <v>602</v>
      </c>
      <c r="B77" s="5" t="s">
        <v>321</v>
      </c>
      <c r="C77" s="112"/>
      <c r="D77" s="172"/>
    </row>
    <row r="78" spans="1:4" x14ac:dyDescent="0.3">
      <c r="A78" s="13" t="s">
        <v>610</v>
      </c>
      <c r="B78" s="5" t="s">
        <v>321</v>
      </c>
      <c r="C78" s="112"/>
      <c r="D78" s="172"/>
    </row>
    <row r="79" spans="1:4" x14ac:dyDescent="0.3">
      <c r="A79" s="5" t="s">
        <v>609</v>
      </c>
      <c r="B79" s="5" t="s">
        <v>321</v>
      </c>
      <c r="C79" s="112"/>
      <c r="D79" s="172"/>
    </row>
    <row r="80" spans="1:4" x14ac:dyDescent="0.3">
      <c r="A80" s="5" t="s">
        <v>608</v>
      </c>
      <c r="B80" s="5" t="s">
        <v>321</v>
      </c>
      <c r="C80" s="112"/>
      <c r="D80" s="172"/>
    </row>
    <row r="81" spans="1:4" x14ac:dyDescent="0.3">
      <c r="A81" s="5" t="s">
        <v>607</v>
      </c>
      <c r="B81" s="5" t="s">
        <v>321</v>
      </c>
      <c r="C81" s="112"/>
      <c r="D81" s="172"/>
    </row>
    <row r="82" spans="1:4" x14ac:dyDescent="0.3">
      <c r="A82" s="13" t="s">
        <v>606</v>
      </c>
      <c r="B82" s="5" t="s">
        <v>321</v>
      </c>
      <c r="C82" s="112"/>
      <c r="D82" s="172"/>
    </row>
    <row r="83" spans="1:4" x14ac:dyDescent="0.3">
      <c r="A83" s="13" t="s">
        <v>611</v>
      </c>
      <c r="B83" s="5" t="s">
        <v>321</v>
      </c>
      <c r="C83" s="112"/>
      <c r="D83" s="172"/>
    </row>
    <row r="84" spans="1:4" x14ac:dyDescent="0.3">
      <c r="A84" s="13" t="s">
        <v>603</v>
      </c>
      <c r="B84" s="5" t="s">
        <v>321</v>
      </c>
      <c r="C84" s="112"/>
      <c r="D84" s="172"/>
    </row>
    <row r="85" spans="1:4" x14ac:dyDescent="0.3">
      <c r="A85" s="13" t="s">
        <v>604</v>
      </c>
      <c r="B85" s="5" t="s">
        <v>321</v>
      </c>
      <c r="C85" s="112"/>
      <c r="D85" s="172"/>
    </row>
    <row r="86" spans="1:4" ht="26.4" x14ac:dyDescent="0.3">
      <c r="A86" s="7" t="s">
        <v>530</v>
      </c>
      <c r="B86" s="8" t="s">
        <v>321</v>
      </c>
      <c r="C86" s="102">
        <f>SUM(C76:C85)</f>
        <v>0</v>
      </c>
      <c r="D86" s="173">
        <f>SUM(D76:D85)</f>
        <v>0</v>
      </c>
    </row>
    <row r="87" spans="1:4" x14ac:dyDescent="0.3">
      <c r="A87" s="13" t="s">
        <v>601</v>
      </c>
      <c r="B87" s="5" t="s">
        <v>322</v>
      </c>
      <c r="C87" s="112"/>
      <c r="D87" s="172"/>
    </row>
    <row r="88" spans="1:4" x14ac:dyDescent="0.3">
      <c r="A88" s="13" t="s">
        <v>602</v>
      </c>
      <c r="B88" s="5" t="s">
        <v>322</v>
      </c>
      <c r="C88" s="112"/>
      <c r="D88" s="172"/>
    </row>
    <row r="89" spans="1:4" x14ac:dyDescent="0.3">
      <c r="A89" s="13" t="s">
        <v>610</v>
      </c>
      <c r="B89" s="5" t="s">
        <v>322</v>
      </c>
      <c r="C89" s="112"/>
      <c r="D89" s="172"/>
    </row>
    <row r="90" spans="1:4" x14ac:dyDescent="0.3">
      <c r="A90" s="5" t="s">
        <v>609</v>
      </c>
      <c r="B90" s="5" t="s">
        <v>322</v>
      </c>
      <c r="C90" s="112"/>
      <c r="D90" s="172"/>
    </row>
    <row r="91" spans="1:4" x14ac:dyDescent="0.3">
      <c r="A91" s="5" t="s">
        <v>608</v>
      </c>
      <c r="B91" s="5" t="s">
        <v>322</v>
      </c>
      <c r="C91" s="112"/>
      <c r="D91" s="172"/>
    </row>
    <row r="92" spans="1:4" x14ac:dyDescent="0.3">
      <c r="A92" s="5" t="s">
        <v>607</v>
      </c>
      <c r="B92" s="5" t="s">
        <v>322</v>
      </c>
      <c r="C92" s="112"/>
      <c r="D92" s="172"/>
    </row>
    <row r="93" spans="1:4" x14ac:dyDescent="0.3">
      <c r="A93" s="13" t="s">
        <v>606</v>
      </c>
      <c r="B93" s="5" t="s">
        <v>322</v>
      </c>
      <c r="C93" s="112"/>
      <c r="D93" s="172"/>
    </row>
    <row r="94" spans="1:4" x14ac:dyDescent="0.3">
      <c r="A94" s="13" t="s">
        <v>605</v>
      </c>
      <c r="B94" s="5" t="s">
        <v>322</v>
      </c>
      <c r="C94" s="112"/>
      <c r="D94" s="172"/>
    </row>
    <row r="95" spans="1:4" x14ac:dyDescent="0.3">
      <c r="A95" s="13" t="s">
        <v>603</v>
      </c>
      <c r="B95" s="5" t="s">
        <v>322</v>
      </c>
      <c r="C95" s="112"/>
      <c r="D95" s="172"/>
    </row>
    <row r="96" spans="1:4" x14ac:dyDescent="0.3">
      <c r="A96" s="13" t="s">
        <v>604</v>
      </c>
      <c r="B96" s="5" t="s">
        <v>322</v>
      </c>
      <c r="C96" s="112"/>
      <c r="D96" s="172"/>
    </row>
    <row r="97" spans="1:4" x14ac:dyDescent="0.3">
      <c r="A97" s="15" t="s">
        <v>531</v>
      </c>
      <c r="B97" s="8" t="s">
        <v>322</v>
      </c>
      <c r="C97" s="102">
        <f>SUM(C87:C96)</f>
        <v>0</v>
      </c>
      <c r="D97" s="173">
        <f>SUM(D87:D96)</f>
        <v>0</v>
      </c>
    </row>
    <row r="98" spans="1:4" x14ac:dyDescent="0.3">
      <c r="A98" s="13" t="s">
        <v>601</v>
      </c>
      <c r="B98" s="5" t="s">
        <v>326</v>
      </c>
      <c r="C98" s="112"/>
      <c r="D98" s="172"/>
    </row>
    <row r="99" spans="1:4" x14ac:dyDescent="0.3">
      <c r="A99" s="13" t="s">
        <v>602</v>
      </c>
      <c r="B99" s="5" t="s">
        <v>326</v>
      </c>
      <c r="C99" s="112"/>
      <c r="D99" s="172"/>
    </row>
    <row r="100" spans="1:4" x14ac:dyDescent="0.3">
      <c r="A100" s="13" t="s">
        <v>610</v>
      </c>
      <c r="B100" s="5" t="s">
        <v>326</v>
      </c>
      <c r="C100" s="112"/>
      <c r="D100" s="172"/>
    </row>
    <row r="101" spans="1:4" x14ac:dyDescent="0.3">
      <c r="A101" s="5" t="s">
        <v>609</v>
      </c>
      <c r="B101" s="5" t="s">
        <v>326</v>
      </c>
      <c r="C101" s="112"/>
      <c r="D101" s="172"/>
    </row>
    <row r="102" spans="1:4" x14ac:dyDescent="0.3">
      <c r="A102" s="5" t="s">
        <v>608</v>
      </c>
      <c r="B102" s="5" t="s">
        <v>326</v>
      </c>
      <c r="C102" s="112"/>
      <c r="D102" s="172"/>
    </row>
    <row r="103" spans="1:4" x14ac:dyDescent="0.3">
      <c r="A103" s="5" t="s">
        <v>607</v>
      </c>
      <c r="B103" s="5" t="s">
        <v>326</v>
      </c>
      <c r="C103" s="112"/>
      <c r="D103" s="172"/>
    </row>
    <row r="104" spans="1:4" x14ac:dyDescent="0.3">
      <c r="A104" s="13" t="s">
        <v>606</v>
      </c>
      <c r="B104" s="5" t="s">
        <v>326</v>
      </c>
      <c r="C104" s="112"/>
      <c r="D104" s="172"/>
    </row>
    <row r="105" spans="1:4" x14ac:dyDescent="0.3">
      <c r="A105" s="13" t="s">
        <v>611</v>
      </c>
      <c r="B105" s="5" t="s">
        <v>326</v>
      </c>
      <c r="C105" s="112"/>
      <c r="D105" s="172"/>
    </row>
    <row r="106" spans="1:4" x14ac:dyDescent="0.3">
      <c r="A106" s="13" t="s">
        <v>603</v>
      </c>
      <c r="B106" s="5" t="s">
        <v>326</v>
      </c>
      <c r="C106" s="112"/>
      <c r="D106" s="172"/>
    </row>
    <row r="107" spans="1:4" x14ac:dyDescent="0.3">
      <c r="A107" s="13" t="s">
        <v>604</v>
      </c>
      <c r="B107" s="5" t="s">
        <v>326</v>
      </c>
      <c r="C107" s="112"/>
      <c r="D107" s="172"/>
    </row>
    <row r="108" spans="1:4" ht="26.4" x14ac:dyDescent="0.3">
      <c r="A108" s="7" t="s">
        <v>532</v>
      </c>
      <c r="B108" s="8" t="s">
        <v>326</v>
      </c>
      <c r="C108" s="102">
        <f>SUM(C98:C107)</f>
        <v>0</v>
      </c>
      <c r="D108" s="173">
        <f>SUM(D98:D107)</f>
        <v>0</v>
      </c>
    </row>
    <row r="109" spans="1:4" x14ac:dyDescent="0.3">
      <c r="A109" s="13" t="s">
        <v>601</v>
      </c>
      <c r="B109" s="5" t="s">
        <v>327</v>
      </c>
      <c r="C109" s="112"/>
      <c r="D109" s="172"/>
    </row>
    <row r="110" spans="1:4" x14ac:dyDescent="0.3">
      <c r="A110" s="13" t="s">
        <v>602</v>
      </c>
      <c r="B110" s="5" t="s">
        <v>327</v>
      </c>
      <c r="C110" s="112"/>
      <c r="D110" s="172"/>
    </row>
    <row r="111" spans="1:4" x14ac:dyDescent="0.3">
      <c r="A111" s="13" t="s">
        <v>610</v>
      </c>
      <c r="B111" s="5" t="s">
        <v>327</v>
      </c>
      <c r="C111" s="112"/>
      <c r="D111" s="172"/>
    </row>
    <row r="112" spans="1:4" x14ac:dyDescent="0.3">
      <c r="A112" s="5" t="s">
        <v>609</v>
      </c>
      <c r="B112" s="5" t="s">
        <v>327</v>
      </c>
      <c r="C112" s="112"/>
      <c r="D112" s="172"/>
    </row>
    <row r="113" spans="1:4" x14ac:dyDescent="0.3">
      <c r="A113" s="5" t="s">
        <v>608</v>
      </c>
      <c r="B113" s="5" t="s">
        <v>327</v>
      </c>
      <c r="C113" s="112"/>
      <c r="D113" s="172"/>
    </row>
    <row r="114" spans="1:4" x14ac:dyDescent="0.3">
      <c r="A114" s="5" t="s">
        <v>607</v>
      </c>
      <c r="B114" s="5" t="s">
        <v>327</v>
      </c>
      <c r="C114" s="112"/>
      <c r="D114" s="172"/>
    </row>
    <row r="115" spans="1:4" x14ac:dyDescent="0.3">
      <c r="A115" s="13" t="s">
        <v>606</v>
      </c>
      <c r="B115" s="5" t="s">
        <v>327</v>
      </c>
      <c r="C115" s="112"/>
      <c r="D115" s="172"/>
    </row>
    <row r="116" spans="1:4" x14ac:dyDescent="0.3">
      <c r="A116" s="13" t="s">
        <v>605</v>
      </c>
      <c r="B116" s="5" t="s">
        <v>327</v>
      </c>
      <c r="C116" s="112"/>
      <c r="D116" s="172"/>
    </row>
    <row r="117" spans="1:4" x14ac:dyDescent="0.3">
      <c r="A117" s="13" t="s">
        <v>603</v>
      </c>
      <c r="B117" s="5" t="s">
        <v>327</v>
      </c>
      <c r="C117" s="112"/>
      <c r="D117" s="172"/>
    </row>
    <row r="118" spans="1:4" x14ac:dyDescent="0.3">
      <c r="A118" s="13" t="s">
        <v>604</v>
      </c>
      <c r="B118" s="5" t="s">
        <v>327</v>
      </c>
      <c r="C118" s="112"/>
      <c r="D118" s="172"/>
    </row>
    <row r="119" spans="1:4" x14ac:dyDescent="0.3">
      <c r="A119" s="15" t="s">
        <v>533</v>
      </c>
      <c r="B119" s="8" t="s">
        <v>327</v>
      </c>
      <c r="C119" s="102">
        <f>SUM(C109:C118)</f>
        <v>0</v>
      </c>
      <c r="D119" s="173">
        <f>SUM(D109:D118)</f>
        <v>0</v>
      </c>
    </row>
  </sheetData>
  <mergeCells count="4">
    <mergeCell ref="A4:C4"/>
    <mergeCell ref="A5:C5"/>
    <mergeCell ref="A1:D1"/>
    <mergeCell ref="A3:D3"/>
  </mergeCells>
  <phoneticPr fontId="3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5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5"/>
  <sheetViews>
    <sheetView zoomScaleNormal="100" workbookViewId="0">
      <selection activeCell="D7" sqref="D7"/>
    </sheetView>
  </sheetViews>
  <sheetFormatPr defaultRowHeight="14.4" x14ac:dyDescent="0.3"/>
  <cols>
    <col min="1" max="1" width="62" customWidth="1"/>
    <col min="3" max="3" width="14.44140625" style="134" customWidth="1"/>
    <col min="4" max="4" width="16.88671875" style="134" customWidth="1"/>
  </cols>
  <sheetData>
    <row r="1" spans="1:5" s="151" customFormat="1" x14ac:dyDescent="0.3">
      <c r="A1" s="183"/>
      <c r="B1" s="304" t="s">
        <v>710</v>
      </c>
      <c r="C1" s="304"/>
      <c r="D1" s="304"/>
      <c r="E1" s="304"/>
    </row>
    <row r="2" spans="1:5" s="151" customFormat="1" x14ac:dyDescent="0.3">
      <c r="A2" s="183"/>
      <c r="B2" s="186"/>
      <c r="C2" s="186"/>
      <c r="D2" s="186"/>
      <c r="E2" s="186"/>
    </row>
    <row r="3" spans="1:5" x14ac:dyDescent="0.3">
      <c r="A3" s="303" t="s">
        <v>687</v>
      </c>
      <c r="B3" s="303"/>
      <c r="C3" s="303"/>
      <c r="D3" s="303"/>
    </row>
    <row r="4" spans="1:5" ht="24" customHeight="1" x14ac:dyDescent="0.35">
      <c r="A4" s="290" t="s">
        <v>714</v>
      </c>
      <c r="B4" s="293"/>
      <c r="C4" s="293"/>
      <c r="D4"/>
    </row>
    <row r="5" spans="1:5" ht="26.25" customHeight="1" x14ac:dyDescent="0.35">
      <c r="A5" s="294" t="s">
        <v>658</v>
      </c>
      <c r="B5" s="293"/>
      <c r="C5" s="293"/>
      <c r="D5"/>
    </row>
    <row r="7" spans="1:5" ht="28.2" x14ac:dyDescent="0.3">
      <c r="A7" s="42" t="s">
        <v>620</v>
      </c>
      <c r="B7" s="3" t="s">
        <v>68</v>
      </c>
      <c r="C7" s="197" t="s">
        <v>4</v>
      </c>
      <c r="D7" s="198" t="s">
        <v>736</v>
      </c>
    </row>
    <row r="8" spans="1:5" x14ac:dyDescent="0.3">
      <c r="A8" s="5" t="s">
        <v>515</v>
      </c>
      <c r="B8" s="5" t="s">
        <v>278</v>
      </c>
      <c r="C8" s="199">
        <f>'bevételek önkormányzat'!C25</f>
        <v>15000000</v>
      </c>
      <c r="D8" s="199">
        <f>'bevételek önkormányzat'!G25</f>
        <v>15000000</v>
      </c>
    </row>
    <row r="9" spans="1:5" x14ac:dyDescent="0.3">
      <c r="A9" s="5" t="s">
        <v>516</v>
      </c>
      <c r="B9" s="5" t="s">
        <v>278</v>
      </c>
      <c r="C9" s="199"/>
      <c r="D9" s="199"/>
    </row>
    <row r="10" spans="1:5" x14ac:dyDescent="0.3">
      <c r="A10" s="5" t="s">
        <v>517</v>
      </c>
      <c r="B10" s="5" t="s">
        <v>278</v>
      </c>
      <c r="C10" s="199"/>
      <c r="D10" s="199"/>
    </row>
    <row r="11" spans="1:5" x14ac:dyDescent="0.3">
      <c r="A11" s="5" t="s">
        <v>518</v>
      </c>
      <c r="B11" s="5" t="s">
        <v>278</v>
      </c>
      <c r="C11" s="199"/>
      <c r="D11" s="199"/>
    </row>
    <row r="12" spans="1:5" x14ac:dyDescent="0.3">
      <c r="A12" s="7" t="s">
        <v>466</v>
      </c>
      <c r="B12" s="8" t="s">
        <v>278</v>
      </c>
      <c r="C12" s="200">
        <f>SUM(C8:C11)</f>
        <v>15000000</v>
      </c>
      <c r="D12" s="200">
        <f>SUM(D8:D11)</f>
        <v>15000000</v>
      </c>
    </row>
    <row r="13" spans="1:5" x14ac:dyDescent="0.3">
      <c r="A13" s="5" t="s">
        <v>467</v>
      </c>
      <c r="B13" s="6" t="s">
        <v>279</v>
      </c>
      <c r="C13" s="199">
        <f>'bevételek önkormányzat'!C26</f>
        <v>4000000</v>
      </c>
      <c r="D13" s="199">
        <f>'bevételek önkormányzat'!G26</f>
        <v>4000000</v>
      </c>
    </row>
    <row r="14" spans="1:5" ht="27.6" x14ac:dyDescent="0.3">
      <c r="A14" s="51" t="s">
        <v>280</v>
      </c>
      <c r="B14" s="51" t="s">
        <v>279</v>
      </c>
      <c r="C14" s="199">
        <f>'bevételek önkormányzat'!G26</f>
        <v>4000000</v>
      </c>
      <c r="D14" s="199">
        <f>'bevételek önkormányzat'!J26</f>
        <v>4000000</v>
      </c>
    </row>
    <row r="15" spans="1:5" ht="27.6" x14ac:dyDescent="0.3">
      <c r="A15" s="51" t="s">
        <v>281</v>
      </c>
      <c r="B15" s="51" t="s">
        <v>279</v>
      </c>
      <c r="C15" s="199"/>
      <c r="D15" s="199"/>
    </row>
    <row r="16" spans="1:5" x14ac:dyDescent="0.3">
      <c r="A16" s="5" t="s">
        <v>469</v>
      </c>
      <c r="B16" s="6" t="s">
        <v>285</v>
      </c>
      <c r="C16" s="199">
        <f>SUM(C17:C20)</f>
        <v>0</v>
      </c>
      <c r="D16" s="199">
        <f>'bevételek önkormányzat'!J29</f>
        <v>0</v>
      </c>
    </row>
    <row r="17" spans="1:4" ht="27.6" x14ac:dyDescent="0.3">
      <c r="A17" s="51" t="s">
        <v>286</v>
      </c>
      <c r="B17" s="51" t="s">
        <v>285</v>
      </c>
      <c r="C17" s="199">
        <f>'bevételek önkormányzat'!C29</f>
        <v>0</v>
      </c>
      <c r="D17" s="199">
        <f>'bevételek önkormányzat'!G29</f>
        <v>0</v>
      </c>
    </row>
    <row r="18" spans="1:4" ht="27.6" x14ac:dyDescent="0.3">
      <c r="A18" s="51" t="s">
        <v>287</v>
      </c>
      <c r="B18" s="51" t="s">
        <v>285</v>
      </c>
      <c r="C18" s="199"/>
      <c r="D18" s="199"/>
    </row>
    <row r="19" spans="1:4" x14ac:dyDescent="0.3">
      <c r="A19" s="51" t="s">
        <v>288</v>
      </c>
      <c r="B19" s="51" t="s">
        <v>285</v>
      </c>
      <c r="C19" s="199"/>
      <c r="D19" s="199"/>
    </row>
    <row r="20" spans="1:4" x14ac:dyDescent="0.3">
      <c r="A20" s="51" t="s">
        <v>289</v>
      </c>
      <c r="B20" s="51" t="s">
        <v>285</v>
      </c>
      <c r="C20" s="199"/>
      <c r="D20" s="199"/>
    </row>
    <row r="21" spans="1:4" x14ac:dyDescent="0.3">
      <c r="A21" s="5" t="s">
        <v>519</v>
      </c>
      <c r="B21" s="6" t="s">
        <v>290</v>
      </c>
      <c r="C21" s="199">
        <f>'bevételek önkormányzat'!G30</f>
        <v>0</v>
      </c>
      <c r="D21" s="199">
        <f>'bevételek önkormányzat'!J30</f>
        <v>0</v>
      </c>
    </row>
    <row r="22" spans="1:4" x14ac:dyDescent="0.3">
      <c r="A22" s="51" t="s">
        <v>291</v>
      </c>
      <c r="B22" s="51" t="s">
        <v>290</v>
      </c>
      <c r="C22" s="199"/>
      <c r="D22" s="199"/>
    </row>
    <row r="23" spans="1:4" x14ac:dyDescent="0.3">
      <c r="A23" s="51" t="s">
        <v>292</v>
      </c>
      <c r="B23" s="51" t="s">
        <v>290</v>
      </c>
      <c r="C23" s="199"/>
      <c r="D23" s="199"/>
    </row>
    <row r="24" spans="1:4" x14ac:dyDescent="0.3">
      <c r="A24" s="7" t="s">
        <v>498</v>
      </c>
      <c r="B24" s="8" t="s">
        <v>293</v>
      </c>
      <c r="C24" s="200">
        <f>+C13+C16+C21</f>
        <v>4000000</v>
      </c>
      <c r="D24" s="200">
        <f>+D13+D16+D21</f>
        <v>4000000</v>
      </c>
    </row>
    <row r="25" spans="1:4" x14ac:dyDescent="0.3">
      <c r="A25" s="5" t="s">
        <v>520</v>
      </c>
      <c r="B25" s="5" t="s">
        <v>294</v>
      </c>
      <c r="C25" s="199"/>
      <c r="D25" s="199"/>
    </row>
    <row r="26" spans="1:4" x14ac:dyDescent="0.3">
      <c r="A26" s="5" t="s">
        <v>521</v>
      </c>
      <c r="B26" s="5" t="s">
        <v>294</v>
      </c>
      <c r="C26" s="199"/>
      <c r="D26" s="199"/>
    </row>
    <row r="27" spans="1:4" x14ac:dyDescent="0.3">
      <c r="A27" s="5" t="s">
        <v>522</v>
      </c>
      <c r="B27" s="5" t="s">
        <v>294</v>
      </c>
      <c r="C27" s="199"/>
      <c r="D27" s="199"/>
    </row>
    <row r="28" spans="1:4" x14ac:dyDescent="0.3">
      <c r="A28" s="5" t="s">
        <v>523</v>
      </c>
      <c r="B28" s="5" t="s">
        <v>294</v>
      </c>
      <c r="C28" s="199"/>
      <c r="D28" s="199"/>
    </row>
    <row r="29" spans="1:4" x14ac:dyDescent="0.3">
      <c r="A29" s="5" t="s">
        <v>524</v>
      </c>
      <c r="B29" s="5" t="s">
        <v>294</v>
      </c>
      <c r="C29" s="199"/>
      <c r="D29" s="199"/>
    </row>
    <row r="30" spans="1:4" x14ac:dyDescent="0.3">
      <c r="A30" s="5" t="s">
        <v>525</v>
      </c>
      <c r="B30" s="5" t="s">
        <v>294</v>
      </c>
      <c r="C30" s="199"/>
      <c r="D30" s="199"/>
    </row>
    <row r="31" spans="1:4" x14ac:dyDescent="0.3">
      <c r="A31" s="5" t="s">
        <v>526</v>
      </c>
      <c r="B31" s="5" t="s">
        <v>294</v>
      </c>
      <c r="C31" s="199"/>
      <c r="D31" s="199"/>
    </row>
    <row r="32" spans="1:4" x14ac:dyDescent="0.3">
      <c r="A32" s="5" t="s">
        <v>527</v>
      </c>
      <c r="B32" s="5" t="s">
        <v>294</v>
      </c>
      <c r="C32" s="199"/>
      <c r="D32" s="199"/>
    </row>
    <row r="33" spans="1:4" ht="39.6" x14ac:dyDescent="0.3">
      <c r="A33" s="5" t="s">
        <v>528</v>
      </c>
      <c r="B33" s="5" t="s">
        <v>294</v>
      </c>
      <c r="C33" s="199"/>
      <c r="D33" s="199"/>
    </row>
    <row r="34" spans="1:4" x14ac:dyDescent="0.3">
      <c r="A34" s="5" t="s">
        <v>529</v>
      </c>
      <c r="B34" s="5" t="s">
        <v>294</v>
      </c>
      <c r="C34" s="199">
        <f>'bevételek önkormányzat'!G32</f>
        <v>0</v>
      </c>
      <c r="D34" s="199">
        <f>'bevételek önkormányzat'!J32</f>
        <v>0</v>
      </c>
    </row>
    <row r="35" spans="1:4" x14ac:dyDescent="0.3">
      <c r="A35" s="7" t="s">
        <v>471</v>
      </c>
      <c r="B35" s="8" t="s">
        <v>294</v>
      </c>
      <c r="C35" s="200">
        <f>SUM(C25:C34)</f>
        <v>0</v>
      </c>
      <c r="D35" s="200">
        <f>SUM(D25:D34)</f>
        <v>0</v>
      </c>
    </row>
  </sheetData>
  <mergeCells count="4">
    <mergeCell ref="A4:C4"/>
    <mergeCell ref="A5:C5"/>
    <mergeCell ref="A3:D3"/>
    <mergeCell ref="B1:E1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8"/>
  <sheetViews>
    <sheetView zoomScaleNormal="100" workbookViewId="0">
      <selection activeCell="B17" sqref="B17:C17"/>
    </sheetView>
  </sheetViews>
  <sheetFormatPr defaultRowHeight="14.4" x14ac:dyDescent="0.3"/>
  <cols>
    <col min="1" max="1" width="37.6640625" customWidth="1"/>
    <col min="3" max="3" width="22.5546875" customWidth="1"/>
    <col min="4" max="4" width="9.109375" customWidth="1"/>
  </cols>
  <sheetData>
    <row r="1" spans="1:3" x14ac:dyDescent="0.3">
      <c r="A1" s="291" t="s">
        <v>713</v>
      </c>
      <c r="B1" s="291"/>
      <c r="C1" s="291"/>
    </row>
    <row r="2" spans="1:3" s="151" customFormat="1" x14ac:dyDescent="0.3">
      <c r="A2" s="184"/>
      <c r="B2" s="184"/>
      <c r="C2" s="184"/>
    </row>
    <row r="3" spans="1:3" ht="15" customHeight="1" x14ac:dyDescent="0.3">
      <c r="A3" s="311" t="s">
        <v>688</v>
      </c>
      <c r="B3" s="298"/>
      <c r="C3" s="298"/>
    </row>
    <row r="4" spans="1:3" ht="15" customHeight="1" x14ac:dyDescent="0.3">
      <c r="A4" s="111"/>
      <c r="B4" s="139"/>
      <c r="C4" s="139"/>
    </row>
    <row r="5" spans="1:3" ht="15.6" x14ac:dyDescent="0.3">
      <c r="A5" s="308" t="s">
        <v>716</v>
      </c>
      <c r="B5" s="309"/>
      <c r="C5" s="309"/>
    </row>
    <row r="6" spans="1:3" x14ac:dyDescent="0.3">
      <c r="A6" s="310" t="s">
        <v>637</v>
      </c>
      <c r="B6" s="293"/>
      <c r="C6" s="293"/>
    </row>
    <row r="7" spans="1:3" x14ac:dyDescent="0.3">
      <c r="A7" s="111"/>
      <c r="B7" s="111"/>
      <c r="C7" s="111"/>
    </row>
    <row r="8" spans="1:3" x14ac:dyDescent="0.3">
      <c r="A8" s="140"/>
      <c r="B8" s="140"/>
      <c r="C8" s="111"/>
    </row>
    <row r="9" spans="1:3" x14ac:dyDescent="0.3">
      <c r="A9" s="111"/>
      <c r="B9" s="111"/>
      <c r="C9" s="111"/>
    </row>
    <row r="10" spans="1:3" x14ac:dyDescent="0.3">
      <c r="A10" s="136" t="s">
        <v>638</v>
      </c>
      <c r="B10" s="305" t="s">
        <v>639</v>
      </c>
      <c r="C10" s="306"/>
    </row>
    <row r="11" spans="1:3" x14ac:dyDescent="0.3">
      <c r="A11" s="141" t="s">
        <v>640</v>
      </c>
      <c r="B11" s="307">
        <v>0</v>
      </c>
      <c r="C11" s="306"/>
    </row>
    <row r="12" spans="1:3" x14ac:dyDescent="0.3">
      <c r="A12" s="141"/>
      <c r="B12" s="305"/>
      <c r="C12" s="306"/>
    </row>
    <row r="13" spans="1:3" x14ac:dyDescent="0.3">
      <c r="A13" s="141"/>
      <c r="B13" s="305"/>
      <c r="C13" s="306"/>
    </row>
    <row r="14" spans="1:3" x14ac:dyDescent="0.3">
      <c r="A14" s="136" t="s">
        <v>641</v>
      </c>
      <c r="B14" s="305">
        <f>SUM(B11:C13)</f>
        <v>0</v>
      </c>
      <c r="C14" s="306"/>
    </row>
    <row r="15" spans="1:3" x14ac:dyDescent="0.3">
      <c r="A15" s="136" t="s">
        <v>642</v>
      </c>
      <c r="B15" s="305" t="s">
        <v>639</v>
      </c>
      <c r="C15" s="306"/>
    </row>
    <row r="16" spans="1:3" x14ac:dyDescent="0.3">
      <c r="A16" s="142" t="s">
        <v>661</v>
      </c>
      <c r="B16" s="307">
        <v>0</v>
      </c>
      <c r="C16" s="306"/>
    </row>
    <row r="17" spans="1:3" x14ac:dyDescent="0.3">
      <c r="A17" s="141"/>
      <c r="B17" s="305"/>
      <c r="C17" s="306"/>
    </row>
    <row r="18" spans="1:3" x14ac:dyDescent="0.3">
      <c r="A18" s="136" t="s">
        <v>643</v>
      </c>
      <c r="B18" s="305">
        <f>SUM(B16:C17)</f>
        <v>0</v>
      </c>
      <c r="C18" s="306"/>
    </row>
  </sheetData>
  <mergeCells count="13">
    <mergeCell ref="A1:C1"/>
    <mergeCell ref="A5:C5"/>
    <mergeCell ref="A6:C6"/>
    <mergeCell ref="B10:C10"/>
    <mergeCell ref="B11:C11"/>
    <mergeCell ref="A3:C3"/>
    <mergeCell ref="B18:C18"/>
    <mergeCell ref="B12:C12"/>
    <mergeCell ref="B13:C13"/>
    <mergeCell ref="B14:C14"/>
    <mergeCell ref="B15:C15"/>
    <mergeCell ref="B16:C16"/>
    <mergeCell ref="B17:C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2"/>
  <sheetViews>
    <sheetView zoomScaleNormal="100" workbookViewId="0">
      <selection activeCell="F9" sqref="F9"/>
    </sheetView>
  </sheetViews>
  <sheetFormatPr defaultRowHeight="14.4" x14ac:dyDescent="0.3"/>
  <cols>
    <col min="1" max="1" width="75.5546875" bestFit="1" customWidth="1"/>
    <col min="2" max="2" width="7.5546875" bestFit="1" customWidth="1"/>
    <col min="3" max="3" width="20.6640625" bestFit="1" customWidth="1"/>
    <col min="4" max="4" width="13.5546875" bestFit="1" customWidth="1"/>
    <col min="5" max="5" width="19" customWidth="1"/>
    <col min="6" max="6" width="16.88671875" customWidth="1"/>
  </cols>
  <sheetData>
    <row r="2" spans="1:7" x14ac:dyDescent="0.3">
      <c r="B2" s="291" t="s">
        <v>711</v>
      </c>
      <c r="C2" s="291"/>
      <c r="D2" s="291"/>
      <c r="E2" s="291"/>
      <c r="F2" s="291"/>
    </row>
    <row r="3" spans="1:7" s="151" customFormat="1" x14ac:dyDescent="0.3">
      <c r="B3" s="184"/>
      <c r="C3" s="184"/>
      <c r="D3" s="184"/>
      <c r="E3" s="184"/>
      <c r="F3" s="184"/>
    </row>
    <row r="4" spans="1:7" s="151" customFormat="1" x14ac:dyDescent="0.3">
      <c r="B4" s="184"/>
      <c r="C4" s="297" t="s">
        <v>689</v>
      </c>
      <c r="D4" s="297"/>
      <c r="E4" s="297"/>
      <c r="F4" s="297"/>
      <c r="G4" s="297"/>
    </row>
    <row r="5" spans="1:7" ht="18.75" customHeight="1" x14ac:dyDescent="0.35">
      <c r="A5" s="290" t="s">
        <v>714</v>
      </c>
      <c r="B5" s="293"/>
      <c r="C5" s="293"/>
      <c r="D5" s="293"/>
    </row>
    <row r="6" spans="1:7" x14ac:dyDescent="0.3">
      <c r="A6" s="312" t="s">
        <v>659</v>
      </c>
      <c r="B6" s="293"/>
      <c r="C6" s="293"/>
      <c r="D6" s="293"/>
    </row>
    <row r="7" spans="1:7" ht="18" x14ac:dyDescent="0.3">
      <c r="A7" s="68"/>
      <c r="B7" s="143"/>
      <c r="C7" s="143"/>
      <c r="D7" s="144"/>
    </row>
    <row r="8" spans="1:7" x14ac:dyDescent="0.3">
      <c r="A8" s="111" t="s">
        <v>0</v>
      </c>
      <c r="D8" s="98"/>
    </row>
    <row r="9" spans="1:7" ht="66.599999999999994" x14ac:dyDescent="0.3">
      <c r="A9" s="136" t="s">
        <v>620</v>
      </c>
      <c r="B9" s="3" t="s">
        <v>68</v>
      </c>
      <c r="C9" s="99" t="s">
        <v>665</v>
      </c>
      <c r="D9" s="159" t="s">
        <v>666</v>
      </c>
      <c r="E9" s="99" t="s">
        <v>712</v>
      </c>
      <c r="F9" s="159" t="s">
        <v>743</v>
      </c>
    </row>
    <row r="10" spans="1:7" x14ac:dyDescent="0.3">
      <c r="A10" s="145" t="s">
        <v>644</v>
      </c>
      <c r="B10" s="5" t="s">
        <v>223</v>
      </c>
      <c r="C10" s="153">
        <f>+'kiadások önkorm'!C111</f>
        <v>48773094</v>
      </c>
      <c r="D10" s="102">
        <f>SUM(C10)</f>
        <v>48773094</v>
      </c>
      <c r="E10" s="153">
        <f>+'kiadások önkorm'!G111</f>
        <v>48773094</v>
      </c>
      <c r="F10" s="102">
        <f>SUM(E10)</f>
        <v>48773094</v>
      </c>
    </row>
    <row r="11" spans="1:7" x14ac:dyDescent="0.3">
      <c r="A11" s="145" t="s">
        <v>645</v>
      </c>
      <c r="B11" s="5" t="s">
        <v>223</v>
      </c>
      <c r="C11" s="153"/>
      <c r="D11" s="102"/>
      <c r="E11" s="153"/>
      <c r="F11" s="102"/>
    </row>
    <row r="12" spans="1:7" x14ac:dyDescent="0.3">
      <c r="A12" s="136" t="s">
        <v>3</v>
      </c>
      <c r="B12" s="136"/>
      <c r="C12" s="102">
        <f>SUM(C10:C11)</f>
        <v>48773094</v>
      </c>
      <c r="D12" s="102">
        <f>SUM(D10:D11)</f>
        <v>48773094</v>
      </c>
      <c r="E12" s="102">
        <f>SUM(E10:E11)</f>
        <v>48773094</v>
      </c>
      <c r="F12" s="102">
        <f>SUM(F10:F11)</f>
        <v>48773094</v>
      </c>
    </row>
  </sheetData>
  <mergeCells count="4">
    <mergeCell ref="A5:D5"/>
    <mergeCell ref="A6:D6"/>
    <mergeCell ref="B2:F2"/>
    <mergeCell ref="C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72"/>
  <sheetViews>
    <sheetView topLeftCell="A81" zoomScaleNormal="100" workbookViewId="0">
      <selection activeCell="F90" sqref="F90"/>
    </sheetView>
  </sheetViews>
  <sheetFormatPr defaultRowHeight="14.4" x14ac:dyDescent="0.3"/>
  <cols>
    <col min="1" max="1" width="59.109375" customWidth="1"/>
    <col min="2" max="2" width="9.109375" customWidth="1"/>
    <col min="3" max="3" width="16.109375" customWidth="1"/>
    <col min="4" max="4" width="2.6640625" customWidth="1"/>
    <col min="5" max="5" width="3.5546875" customWidth="1"/>
    <col min="6" max="6" width="15.6640625" style="120" bestFit="1" customWidth="1"/>
    <col min="7" max="7" width="17.109375" style="195" customWidth="1"/>
    <col min="8" max="8" width="20.109375" customWidth="1"/>
    <col min="9" max="9" width="18.88671875" customWidth="1"/>
    <col min="10" max="10" width="15.5546875" style="120" customWidth="1"/>
  </cols>
  <sheetData>
    <row r="1" spans="1:10" x14ac:dyDescent="0.3">
      <c r="G1" s="240"/>
      <c r="H1" s="240" t="s">
        <v>695</v>
      </c>
      <c r="I1" s="240"/>
      <c r="J1" s="275"/>
    </row>
    <row r="2" spans="1:10" ht="21" customHeight="1" x14ac:dyDescent="0.35">
      <c r="A2" s="290" t="s">
        <v>714</v>
      </c>
      <c r="B2" s="293"/>
      <c r="C2" s="293"/>
      <c r="D2" s="293"/>
      <c r="E2" s="293"/>
      <c r="F2" s="289"/>
      <c r="G2" s="240"/>
      <c r="H2" s="240"/>
      <c r="I2" s="240"/>
      <c r="J2" s="240"/>
    </row>
    <row r="3" spans="1:10" ht="18.75" customHeight="1" x14ac:dyDescent="0.35">
      <c r="A3" s="294" t="s">
        <v>647</v>
      </c>
      <c r="B3" s="293"/>
      <c r="C3" s="293"/>
      <c r="D3" s="293"/>
      <c r="E3" s="293"/>
      <c r="F3" s="289"/>
      <c r="G3" s="240"/>
      <c r="H3" s="240" t="s">
        <v>672</v>
      </c>
      <c r="I3" s="240"/>
      <c r="J3" s="240"/>
    </row>
    <row r="4" spans="1:10" ht="18" x14ac:dyDescent="0.35">
      <c r="A4" s="46"/>
      <c r="G4" s="240"/>
      <c r="H4" s="240"/>
      <c r="I4" s="240"/>
      <c r="J4" s="275"/>
    </row>
    <row r="5" spans="1:10" x14ac:dyDescent="0.3">
      <c r="A5" s="4" t="s">
        <v>0</v>
      </c>
      <c r="C5" s="295" t="s">
        <v>662</v>
      </c>
      <c r="D5" s="295"/>
      <c r="E5" s="295"/>
      <c r="F5" s="295"/>
      <c r="G5" s="296" t="s">
        <v>739</v>
      </c>
      <c r="H5" s="296"/>
      <c r="I5" s="296"/>
      <c r="J5" s="296"/>
    </row>
    <row r="6" spans="1:10" ht="225" x14ac:dyDescent="0.3">
      <c r="A6" s="2" t="s">
        <v>67</v>
      </c>
      <c r="B6" s="3" t="s">
        <v>68</v>
      </c>
      <c r="C6" s="59" t="s">
        <v>567</v>
      </c>
      <c r="D6" s="59" t="s">
        <v>568</v>
      </c>
      <c r="E6" s="59" t="s">
        <v>26</v>
      </c>
      <c r="F6" s="99" t="s">
        <v>2</v>
      </c>
      <c r="G6" s="276" t="s">
        <v>567</v>
      </c>
      <c r="H6" s="276" t="s">
        <v>568</v>
      </c>
      <c r="I6" s="276" t="s">
        <v>26</v>
      </c>
      <c r="J6" s="277" t="s">
        <v>2</v>
      </c>
    </row>
    <row r="7" spans="1:10" x14ac:dyDescent="0.3">
      <c r="A7" s="28" t="s">
        <v>69</v>
      </c>
      <c r="B7" s="28" t="s">
        <v>70</v>
      </c>
      <c r="C7" s="243">
        <v>5677560</v>
      </c>
      <c r="D7" s="243"/>
      <c r="E7" s="243"/>
      <c r="F7" s="244">
        <f>SUM(C7:E7)</f>
        <v>5677560</v>
      </c>
      <c r="G7" s="243">
        <v>8312858</v>
      </c>
      <c r="H7" s="243"/>
      <c r="I7" s="243"/>
      <c r="J7" s="244">
        <f>SUM(G7:I7)</f>
        <v>8312858</v>
      </c>
    </row>
    <row r="8" spans="1:10" x14ac:dyDescent="0.3">
      <c r="A8" s="28" t="s">
        <v>71</v>
      </c>
      <c r="B8" s="29" t="s">
        <v>72</v>
      </c>
      <c r="C8" s="243">
        <v>0</v>
      </c>
      <c r="D8" s="243"/>
      <c r="E8" s="243"/>
      <c r="F8" s="244">
        <f t="shared" ref="F8:F71" si="0">SUM(C8:E8)</f>
        <v>0</v>
      </c>
      <c r="G8" s="243"/>
      <c r="H8" s="243"/>
      <c r="I8" s="243"/>
      <c r="J8" s="244">
        <f t="shared" ref="J8:J71" si="1">SUM(G8:I8)</f>
        <v>0</v>
      </c>
    </row>
    <row r="9" spans="1:10" x14ac:dyDescent="0.3">
      <c r="A9" s="28" t="s">
        <v>73</v>
      </c>
      <c r="B9" s="29" t="s">
        <v>74</v>
      </c>
      <c r="C9" s="243">
        <v>0</v>
      </c>
      <c r="D9" s="243"/>
      <c r="E9" s="243"/>
      <c r="F9" s="244">
        <f t="shared" si="0"/>
        <v>0</v>
      </c>
      <c r="G9" s="243"/>
      <c r="H9" s="243"/>
      <c r="I9" s="243"/>
      <c r="J9" s="244">
        <f t="shared" si="1"/>
        <v>0</v>
      </c>
    </row>
    <row r="10" spans="1:10" x14ac:dyDescent="0.3">
      <c r="A10" s="30" t="s">
        <v>75</v>
      </c>
      <c r="B10" s="29" t="s">
        <v>76</v>
      </c>
      <c r="C10" s="243">
        <v>0</v>
      </c>
      <c r="D10" s="243"/>
      <c r="E10" s="243"/>
      <c r="F10" s="244">
        <f t="shared" si="0"/>
        <v>0</v>
      </c>
      <c r="G10" s="243"/>
      <c r="H10" s="243"/>
      <c r="I10" s="243"/>
      <c r="J10" s="244">
        <f t="shared" si="1"/>
        <v>0</v>
      </c>
    </row>
    <row r="11" spans="1:10" x14ac:dyDescent="0.3">
      <c r="A11" s="30" t="s">
        <v>77</v>
      </c>
      <c r="B11" s="29" t="s">
        <v>78</v>
      </c>
      <c r="C11" s="243">
        <v>0</v>
      </c>
      <c r="D11" s="243"/>
      <c r="E11" s="243"/>
      <c r="F11" s="244">
        <f t="shared" si="0"/>
        <v>0</v>
      </c>
      <c r="G11" s="243"/>
      <c r="H11" s="243"/>
      <c r="I11" s="243"/>
      <c r="J11" s="244">
        <f t="shared" si="1"/>
        <v>0</v>
      </c>
    </row>
    <row r="12" spans="1:10" x14ac:dyDescent="0.3">
      <c r="A12" s="30" t="s">
        <v>79</v>
      </c>
      <c r="B12" s="29" t="s">
        <v>80</v>
      </c>
      <c r="C12" s="243">
        <v>0</v>
      </c>
      <c r="D12" s="243"/>
      <c r="E12" s="243"/>
      <c r="F12" s="244">
        <f t="shared" si="0"/>
        <v>0</v>
      </c>
      <c r="G12" s="243"/>
      <c r="H12" s="243"/>
      <c r="I12" s="243"/>
      <c r="J12" s="244">
        <f t="shared" si="1"/>
        <v>0</v>
      </c>
    </row>
    <row r="13" spans="1:10" x14ac:dyDescent="0.3">
      <c r="A13" s="30" t="s">
        <v>81</v>
      </c>
      <c r="B13" s="29" t="s">
        <v>82</v>
      </c>
      <c r="C13" s="243">
        <v>0</v>
      </c>
      <c r="D13" s="243"/>
      <c r="E13" s="243"/>
      <c r="F13" s="244">
        <f t="shared" si="0"/>
        <v>0</v>
      </c>
      <c r="G13" s="243"/>
      <c r="H13" s="243"/>
      <c r="I13" s="243"/>
      <c r="J13" s="244">
        <f t="shared" si="1"/>
        <v>0</v>
      </c>
    </row>
    <row r="14" spans="1:10" x14ac:dyDescent="0.3">
      <c r="A14" s="30" t="s">
        <v>83</v>
      </c>
      <c r="B14" s="29" t="s">
        <v>84</v>
      </c>
      <c r="C14" s="243">
        <v>0</v>
      </c>
      <c r="D14" s="243"/>
      <c r="E14" s="243"/>
      <c r="F14" s="244">
        <f t="shared" si="0"/>
        <v>0</v>
      </c>
      <c r="G14" s="243"/>
      <c r="H14" s="243"/>
      <c r="I14" s="243"/>
      <c r="J14" s="244">
        <f t="shared" si="1"/>
        <v>0</v>
      </c>
    </row>
    <row r="15" spans="1:10" x14ac:dyDescent="0.3">
      <c r="A15" s="5" t="s">
        <v>85</v>
      </c>
      <c r="B15" s="29" t="s">
        <v>86</v>
      </c>
      <c r="C15" s="243">
        <v>0</v>
      </c>
      <c r="D15" s="243"/>
      <c r="E15" s="243"/>
      <c r="F15" s="244">
        <f t="shared" si="0"/>
        <v>0</v>
      </c>
      <c r="G15" s="243"/>
      <c r="H15" s="243"/>
      <c r="I15" s="243"/>
      <c r="J15" s="244">
        <f t="shared" si="1"/>
        <v>0</v>
      </c>
    </row>
    <row r="16" spans="1:10" x14ac:dyDescent="0.3">
      <c r="A16" s="5" t="s">
        <v>87</v>
      </c>
      <c r="B16" s="29" t="s">
        <v>88</v>
      </c>
      <c r="C16" s="243">
        <v>0</v>
      </c>
      <c r="D16" s="243"/>
      <c r="E16" s="243"/>
      <c r="F16" s="244">
        <f t="shared" si="0"/>
        <v>0</v>
      </c>
      <c r="G16" s="243"/>
      <c r="H16" s="243"/>
      <c r="I16" s="243"/>
      <c r="J16" s="244">
        <f t="shared" si="1"/>
        <v>0</v>
      </c>
    </row>
    <row r="17" spans="1:10" x14ac:dyDescent="0.3">
      <c r="A17" s="5" t="s">
        <v>89</v>
      </c>
      <c r="B17" s="29" t="s">
        <v>90</v>
      </c>
      <c r="C17" s="243">
        <v>0</v>
      </c>
      <c r="D17" s="243"/>
      <c r="E17" s="243"/>
      <c r="F17" s="244">
        <f t="shared" si="0"/>
        <v>0</v>
      </c>
      <c r="G17" s="243"/>
      <c r="H17" s="243"/>
      <c r="I17" s="243"/>
      <c r="J17" s="244">
        <f t="shared" si="1"/>
        <v>0</v>
      </c>
    </row>
    <row r="18" spans="1:10" x14ac:dyDescent="0.3">
      <c r="A18" s="5" t="s">
        <v>91</v>
      </c>
      <c r="B18" s="29" t="s">
        <v>92</v>
      </c>
      <c r="C18" s="243">
        <v>0</v>
      </c>
      <c r="D18" s="243"/>
      <c r="E18" s="243"/>
      <c r="F18" s="244">
        <f t="shared" si="0"/>
        <v>0</v>
      </c>
      <c r="G18" s="243">
        <v>0</v>
      </c>
      <c r="H18" s="243"/>
      <c r="I18" s="243"/>
      <c r="J18" s="244">
        <f t="shared" si="1"/>
        <v>0</v>
      </c>
    </row>
    <row r="19" spans="1:10" x14ac:dyDescent="0.3">
      <c r="A19" s="5" t="s">
        <v>422</v>
      </c>
      <c r="B19" s="29" t="s">
        <v>93</v>
      </c>
      <c r="C19" s="243">
        <v>0</v>
      </c>
      <c r="D19" s="243"/>
      <c r="E19" s="243"/>
      <c r="F19" s="244">
        <f t="shared" si="0"/>
        <v>0</v>
      </c>
      <c r="G19" s="243">
        <v>0</v>
      </c>
      <c r="H19" s="243"/>
      <c r="I19" s="243"/>
      <c r="J19" s="244">
        <f t="shared" si="1"/>
        <v>0</v>
      </c>
    </row>
    <row r="20" spans="1:10" x14ac:dyDescent="0.3">
      <c r="A20" s="31" t="s">
        <v>366</v>
      </c>
      <c r="B20" s="32" t="s">
        <v>94</v>
      </c>
      <c r="C20" s="245">
        <f>SUM(C7:C19)</f>
        <v>5677560</v>
      </c>
      <c r="D20" s="245">
        <f>SUM(D7:D19)</f>
        <v>0</v>
      </c>
      <c r="E20" s="245">
        <f>SUM(E7:E19)</f>
        <v>0</v>
      </c>
      <c r="F20" s="244">
        <f t="shared" si="0"/>
        <v>5677560</v>
      </c>
      <c r="G20" s="245">
        <f>SUM(G7:G19)</f>
        <v>8312858</v>
      </c>
      <c r="H20" s="245">
        <f>SUM(H7:H19)</f>
        <v>0</v>
      </c>
      <c r="I20" s="245">
        <f>SUM(I7:I19)</f>
        <v>0</v>
      </c>
      <c r="J20" s="244">
        <f t="shared" si="1"/>
        <v>8312858</v>
      </c>
    </row>
    <row r="21" spans="1:10" x14ac:dyDescent="0.3">
      <c r="A21" s="5" t="s">
        <v>95</v>
      </c>
      <c r="B21" s="29" t="s">
        <v>96</v>
      </c>
      <c r="C21" s="243">
        <v>3291791</v>
      </c>
      <c r="D21" s="243"/>
      <c r="E21" s="243"/>
      <c r="F21" s="244">
        <f t="shared" si="0"/>
        <v>3291791</v>
      </c>
      <c r="G21" s="243">
        <v>3291791</v>
      </c>
      <c r="H21" s="243"/>
      <c r="I21" s="243"/>
      <c r="J21" s="244">
        <f t="shared" si="1"/>
        <v>3291791</v>
      </c>
    </row>
    <row r="22" spans="1:10" ht="26.4" x14ac:dyDescent="0.3">
      <c r="A22" s="5" t="s">
        <v>97</v>
      </c>
      <c r="B22" s="29" t="s">
        <v>98</v>
      </c>
      <c r="C22" s="243">
        <v>6492000</v>
      </c>
      <c r="D22" s="243"/>
      <c r="E22" s="243"/>
      <c r="F22" s="244">
        <f t="shared" si="0"/>
        <v>6492000</v>
      </c>
      <c r="G22" s="243">
        <v>4992000</v>
      </c>
      <c r="H22" s="243"/>
      <c r="I22" s="243"/>
      <c r="J22" s="244">
        <f t="shared" si="1"/>
        <v>4992000</v>
      </c>
    </row>
    <row r="23" spans="1:10" x14ac:dyDescent="0.3">
      <c r="A23" s="6" t="s">
        <v>99</v>
      </c>
      <c r="B23" s="29" t="s">
        <v>100</v>
      </c>
      <c r="C23" s="243">
        <v>500000</v>
      </c>
      <c r="D23" s="243"/>
      <c r="E23" s="243"/>
      <c r="F23" s="244">
        <f t="shared" si="0"/>
        <v>500000</v>
      </c>
      <c r="G23" s="243">
        <v>500000</v>
      </c>
      <c r="H23" s="243"/>
      <c r="I23" s="243"/>
      <c r="J23" s="244">
        <f t="shared" si="1"/>
        <v>500000</v>
      </c>
    </row>
    <row r="24" spans="1:10" x14ac:dyDescent="0.3">
      <c r="A24" s="7" t="s">
        <v>367</v>
      </c>
      <c r="B24" s="32" t="s">
        <v>101</v>
      </c>
      <c r="C24" s="245">
        <f>SUM(C21:C23)</f>
        <v>10283791</v>
      </c>
      <c r="D24" s="245">
        <f>SUM(D21:D23)</f>
        <v>0</v>
      </c>
      <c r="E24" s="245">
        <f>SUM(E21:E23)</f>
        <v>0</v>
      </c>
      <c r="F24" s="244">
        <f t="shared" si="0"/>
        <v>10283791</v>
      </c>
      <c r="G24" s="245">
        <f>SUM(G21:G23)</f>
        <v>8783791</v>
      </c>
      <c r="H24" s="245">
        <f>SUM(H21:H23)</f>
        <v>0</v>
      </c>
      <c r="I24" s="245">
        <f>SUM(I21:I23)</f>
        <v>0</v>
      </c>
      <c r="J24" s="244">
        <f t="shared" si="1"/>
        <v>8783791</v>
      </c>
    </row>
    <row r="25" spans="1:10" x14ac:dyDescent="0.3">
      <c r="A25" s="49" t="s">
        <v>452</v>
      </c>
      <c r="B25" s="50" t="s">
        <v>102</v>
      </c>
      <c r="C25" s="245">
        <f>SUM(C24,C20)</f>
        <v>15961351</v>
      </c>
      <c r="D25" s="245">
        <f>SUM(D24,D20)</f>
        <v>0</v>
      </c>
      <c r="E25" s="245">
        <f>SUM(E24,E20)</f>
        <v>0</v>
      </c>
      <c r="F25" s="244">
        <f t="shared" si="0"/>
        <v>15961351</v>
      </c>
      <c r="G25" s="245">
        <f>SUM(G24,G20)</f>
        <v>17096649</v>
      </c>
      <c r="H25" s="245">
        <f>SUM(H24,H20)</f>
        <v>0</v>
      </c>
      <c r="I25" s="245">
        <f>SUM(I24,I20)</f>
        <v>0</v>
      </c>
      <c r="J25" s="244">
        <f t="shared" si="1"/>
        <v>17096649</v>
      </c>
    </row>
    <row r="26" spans="1:10" ht="27.6" x14ac:dyDescent="0.3">
      <c r="A26" s="38" t="s">
        <v>423</v>
      </c>
      <c r="B26" s="50" t="s">
        <v>103</v>
      </c>
      <c r="C26" s="245">
        <v>2152872</v>
      </c>
      <c r="D26" s="245"/>
      <c r="E26" s="245"/>
      <c r="F26" s="244">
        <f t="shared" si="0"/>
        <v>2152872</v>
      </c>
      <c r="G26" s="245">
        <v>2240864</v>
      </c>
      <c r="H26" s="245"/>
      <c r="I26" s="245"/>
      <c r="J26" s="244">
        <f t="shared" si="1"/>
        <v>2240864</v>
      </c>
    </row>
    <row r="27" spans="1:10" x14ac:dyDescent="0.3">
      <c r="A27" s="5" t="s">
        <v>104</v>
      </c>
      <c r="B27" s="29" t="s">
        <v>105</v>
      </c>
      <c r="C27" s="243">
        <v>20000</v>
      </c>
      <c r="D27" s="243"/>
      <c r="E27" s="243"/>
      <c r="F27" s="244">
        <f t="shared" si="0"/>
        <v>20000</v>
      </c>
      <c r="G27" s="243">
        <v>20000</v>
      </c>
      <c r="H27" s="243"/>
      <c r="I27" s="243"/>
      <c r="J27" s="244">
        <f t="shared" si="1"/>
        <v>20000</v>
      </c>
    </row>
    <row r="28" spans="1:10" x14ac:dyDescent="0.3">
      <c r="A28" s="5" t="s">
        <v>106</v>
      </c>
      <c r="B28" s="29" t="s">
        <v>107</v>
      </c>
      <c r="C28" s="243">
        <v>7385000</v>
      </c>
      <c r="D28" s="243"/>
      <c r="E28" s="243"/>
      <c r="F28" s="244">
        <f t="shared" si="0"/>
        <v>7385000</v>
      </c>
      <c r="G28" s="243">
        <v>7183147</v>
      </c>
      <c r="H28" s="243"/>
      <c r="I28" s="243"/>
      <c r="J28" s="244">
        <f t="shared" si="1"/>
        <v>7183147</v>
      </c>
    </row>
    <row r="29" spans="1:10" x14ac:dyDescent="0.3">
      <c r="A29" s="5" t="s">
        <v>108</v>
      </c>
      <c r="B29" s="29" t="s">
        <v>109</v>
      </c>
      <c r="C29" s="243">
        <v>0</v>
      </c>
      <c r="D29" s="243"/>
      <c r="E29" s="243"/>
      <c r="F29" s="244">
        <f t="shared" si="0"/>
        <v>0</v>
      </c>
      <c r="G29" s="243">
        <v>0</v>
      </c>
      <c r="H29" s="243"/>
      <c r="I29" s="243"/>
      <c r="J29" s="244">
        <f t="shared" si="1"/>
        <v>0</v>
      </c>
    </row>
    <row r="30" spans="1:10" x14ac:dyDescent="0.3">
      <c r="A30" s="7" t="s">
        <v>368</v>
      </c>
      <c r="B30" s="32" t="s">
        <v>110</v>
      </c>
      <c r="C30" s="245">
        <f>SUM(C27:C29)</f>
        <v>7405000</v>
      </c>
      <c r="D30" s="245">
        <f>SUM(D27:D29)</f>
        <v>0</v>
      </c>
      <c r="E30" s="245">
        <f>SUM(E27:E29)</f>
        <v>0</v>
      </c>
      <c r="F30" s="244">
        <f t="shared" si="0"/>
        <v>7405000</v>
      </c>
      <c r="G30" s="245">
        <f>SUM(G27:G29)</f>
        <v>7203147</v>
      </c>
      <c r="H30" s="245">
        <f>SUM(H27:H29)</f>
        <v>0</v>
      </c>
      <c r="I30" s="245">
        <f>SUM(I27:I29)</f>
        <v>0</v>
      </c>
      <c r="J30" s="244">
        <f t="shared" si="1"/>
        <v>7203147</v>
      </c>
    </row>
    <row r="31" spans="1:10" x14ac:dyDescent="0.3">
      <c r="A31" s="5" t="s">
        <v>111</v>
      </c>
      <c r="B31" s="29" t="s">
        <v>112</v>
      </c>
      <c r="C31" s="243">
        <v>120000</v>
      </c>
      <c r="D31" s="243"/>
      <c r="E31" s="243"/>
      <c r="F31" s="244">
        <f t="shared" si="0"/>
        <v>120000</v>
      </c>
      <c r="G31" s="243">
        <v>150000</v>
      </c>
      <c r="H31" s="243"/>
      <c r="I31" s="243"/>
      <c r="J31" s="244">
        <f t="shared" si="1"/>
        <v>150000</v>
      </c>
    </row>
    <row r="32" spans="1:10" x14ac:dyDescent="0.3">
      <c r="A32" s="5" t="s">
        <v>113</v>
      </c>
      <c r="B32" s="29" t="s">
        <v>114</v>
      </c>
      <c r="C32" s="243">
        <f>350000+50000</f>
        <v>400000</v>
      </c>
      <c r="D32" s="243"/>
      <c r="E32" s="243"/>
      <c r="F32" s="244">
        <f t="shared" si="0"/>
        <v>400000</v>
      </c>
      <c r="G32" s="243">
        <v>470000</v>
      </c>
      <c r="H32" s="243"/>
      <c r="I32" s="243"/>
      <c r="J32" s="244">
        <f t="shared" si="1"/>
        <v>470000</v>
      </c>
    </row>
    <row r="33" spans="1:10" ht="15" customHeight="1" x14ac:dyDescent="0.3">
      <c r="A33" s="7" t="s">
        <v>453</v>
      </c>
      <c r="B33" s="32" t="s">
        <v>115</v>
      </c>
      <c r="C33" s="245">
        <f>SUM(C31:C32)</f>
        <v>520000</v>
      </c>
      <c r="D33" s="245">
        <f>SUM(D31:D32)</f>
        <v>0</v>
      </c>
      <c r="E33" s="245">
        <f>SUM(E31:E32)</f>
        <v>0</v>
      </c>
      <c r="F33" s="244">
        <f t="shared" si="0"/>
        <v>520000</v>
      </c>
      <c r="G33" s="245">
        <f>SUM(G31:G32)</f>
        <v>620000</v>
      </c>
      <c r="H33" s="245">
        <f>SUM(H31:H32)</f>
        <v>0</v>
      </c>
      <c r="I33" s="245">
        <f>SUM(I31:I32)</f>
        <v>0</v>
      </c>
      <c r="J33" s="244">
        <f t="shared" si="1"/>
        <v>620000</v>
      </c>
    </row>
    <row r="34" spans="1:10" x14ac:dyDescent="0.3">
      <c r="A34" s="5" t="s">
        <v>116</v>
      </c>
      <c r="B34" s="29" t="s">
        <v>117</v>
      </c>
      <c r="C34" s="243">
        <v>3620000</v>
      </c>
      <c r="D34" s="243"/>
      <c r="E34" s="243"/>
      <c r="F34" s="244">
        <f t="shared" si="0"/>
        <v>3620000</v>
      </c>
      <c r="G34" s="243">
        <v>4170000</v>
      </c>
      <c r="H34" s="243"/>
      <c r="I34" s="243"/>
      <c r="J34" s="244">
        <f t="shared" si="1"/>
        <v>4170000</v>
      </c>
    </row>
    <row r="35" spans="1:10" x14ac:dyDescent="0.3">
      <c r="A35" s="5" t="s">
        <v>118</v>
      </c>
      <c r="B35" s="29" t="s">
        <v>119</v>
      </c>
      <c r="C35" s="243">
        <v>13804700</v>
      </c>
      <c r="D35" s="243"/>
      <c r="E35" s="243"/>
      <c r="F35" s="244">
        <f t="shared" si="0"/>
        <v>13804700</v>
      </c>
      <c r="G35" s="243">
        <v>13804700</v>
      </c>
      <c r="H35" s="243"/>
      <c r="I35" s="243"/>
      <c r="J35" s="244">
        <f t="shared" si="1"/>
        <v>13804700</v>
      </c>
    </row>
    <row r="36" spans="1:10" x14ac:dyDescent="0.3">
      <c r="A36" s="5" t="s">
        <v>424</v>
      </c>
      <c r="B36" s="29" t="s">
        <v>120</v>
      </c>
      <c r="C36" s="243">
        <v>250000</v>
      </c>
      <c r="D36" s="243"/>
      <c r="E36" s="243"/>
      <c r="F36" s="244">
        <f t="shared" si="0"/>
        <v>250000</v>
      </c>
      <c r="G36" s="243">
        <v>250000</v>
      </c>
      <c r="H36" s="243"/>
      <c r="I36" s="243"/>
      <c r="J36" s="244">
        <f t="shared" si="1"/>
        <v>250000</v>
      </c>
    </row>
    <row r="37" spans="1:10" x14ac:dyDescent="0.3">
      <c r="A37" s="5" t="s">
        <v>121</v>
      </c>
      <c r="B37" s="29" t="s">
        <v>122</v>
      </c>
      <c r="C37" s="243">
        <v>7433000</v>
      </c>
      <c r="D37" s="243"/>
      <c r="E37" s="243"/>
      <c r="F37" s="244">
        <f t="shared" si="0"/>
        <v>7433000</v>
      </c>
      <c r="G37" s="243">
        <v>7161000</v>
      </c>
      <c r="H37" s="243"/>
      <c r="I37" s="243"/>
      <c r="J37" s="244">
        <f t="shared" si="1"/>
        <v>7161000</v>
      </c>
    </row>
    <row r="38" spans="1:10" x14ac:dyDescent="0.3">
      <c r="A38" s="10" t="s">
        <v>425</v>
      </c>
      <c r="B38" s="29" t="s">
        <v>123</v>
      </c>
      <c r="C38" s="243">
        <v>0</v>
      </c>
      <c r="D38" s="243"/>
      <c r="E38" s="243"/>
      <c r="F38" s="244">
        <f t="shared" si="0"/>
        <v>0</v>
      </c>
      <c r="G38" s="243">
        <v>0</v>
      </c>
      <c r="H38" s="243"/>
      <c r="I38" s="243"/>
      <c r="J38" s="244">
        <f t="shared" si="1"/>
        <v>0</v>
      </c>
    </row>
    <row r="39" spans="1:10" x14ac:dyDescent="0.3">
      <c r="A39" s="6" t="s">
        <v>124</v>
      </c>
      <c r="B39" s="29" t="s">
        <v>125</v>
      </c>
      <c r="C39" s="243">
        <v>16775000</v>
      </c>
      <c r="D39" s="243"/>
      <c r="E39" s="243"/>
      <c r="F39" s="244">
        <f t="shared" si="0"/>
        <v>16775000</v>
      </c>
      <c r="G39" s="243">
        <v>20120120</v>
      </c>
      <c r="H39" s="243"/>
      <c r="I39" s="243"/>
      <c r="J39" s="244">
        <f t="shared" si="1"/>
        <v>20120120</v>
      </c>
    </row>
    <row r="40" spans="1:10" x14ac:dyDescent="0.3">
      <c r="A40" s="5" t="s">
        <v>426</v>
      </c>
      <c r="B40" s="29" t="s">
        <v>126</v>
      </c>
      <c r="C40" s="243">
        <v>9015973</v>
      </c>
      <c r="D40" s="243"/>
      <c r="E40" s="243"/>
      <c r="F40" s="244">
        <f t="shared" si="0"/>
        <v>9015973</v>
      </c>
      <c r="G40" s="243">
        <v>8670270</v>
      </c>
      <c r="H40" s="243"/>
      <c r="I40" s="243"/>
      <c r="J40" s="244">
        <f t="shared" si="1"/>
        <v>8670270</v>
      </c>
    </row>
    <row r="41" spans="1:10" x14ac:dyDescent="0.3">
      <c r="A41" s="7" t="s">
        <v>369</v>
      </c>
      <c r="B41" s="32" t="s">
        <v>127</v>
      </c>
      <c r="C41" s="245">
        <f>SUM(C34:C40)</f>
        <v>50898673</v>
      </c>
      <c r="D41" s="245">
        <f>SUM(D34:D40)</f>
        <v>0</v>
      </c>
      <c r="E41" s="245">
        <f>SUM(E34:E40)</f>
        <v>0</v>
      </c>
      <c r="F41" s="244">
        <f t="shared" si="0"/>
        <v>50898673</v>
      </c>
      <c r="G41" s="245">
        <f>SUM(G34:G40)</f>
        <v>54176090</v>
      </c>
      <c r="H41" s="245">
        <f>SUM(H34:H40)</f>
        <v>0</v>
      </c>
      <c r="I41" s="245">
        <f>SUM(I34:I40)</f>
        <v>0</v>
      </c>
      <c r="J41" s="244">
        <f t="shared" si="1"/>
        <v>54176090</v>
      </c>
    </row>
    <row r="42" spans="1:10" x14ac:dyDescent="0.3">
      <c r="A42" s="5" t="s">
        <v>128</v>
      </c>
      <c r="B42" s="29" t="s">
        <v>129</v>
      </c>
      <c r="C42" s="243">
        <v>0</v>
      </c>
      <c r="D42" s="243"/>
      <c r="E42" s="243"/>
      <c r="F42" s="244">
        <f t="shared" si="0"/>
        <v>0</v>
      </c>
      <c r="G42" s="243">
        <v>0</v>
      </c>
      <c r="H42" s="243"/>
      <c r="I42" s="243"/>
      <c r="J42" s="244">
        <f t="shared" si="1"/>
        <v>0</v>
      </c>
    </row>
    <row r="43" spans="1:10" x14ac:dyDescent="0.3">
      <c r="A43" s="5" t="s">
        <v>130</v>
      </c>
      <c r="B43" s="29" t="s">
        <v>131</v>
      </c>
      <c r="C43" s="243">
        <v>0</v>
      </c>
      <c r="D43" s="243"/>
      <c r="E43" s="243"/>
      <c r="F43" s="244">
        <f t="shared" si="0"/>
        <v>0</v>
      </c>
      <c r="G43" s="243">
        <v>0</v>
      </c>
      <c r="H43" s="243"/>
      <c r="I43" s="243"/>
      <c r="J43" s="244">
        <f t="shared" si="1"/>
        <v>0</v>
      </c>
    </row>
    <row r="44" spans="1:10" x14ac:dyDescent="0.3">
      <c r="A44" s="7" t="s">
        <v>370</v>
      </c>
      <c r="B44" s="32" t="s">
        <v>132</v>
      </c>
      <c r="C44" s="245">
        <f>SUM(C42:C43)</f>
        <v>0</v>
      </c>
      <c r="D44" s="245">
        <f>SUM(D42:D43)</f>
        <v>0</v>
      </c>
      <c r="E44" s="245">
        <f>SUM(E42:E43)</f>
        <v>0</v>
      </c>
      <c r="F44" s="244">
        <f t="shared" si="0"/>
        <v>0</v>
      </c>
      <c r="G44" s="245">
        <f>SUM(G42:G43)</f>
        <v>0</v>
      </c>
      <c r="H44" s="245">
        <f>SUM(H42:H43)</f>
        <v>0</v>
      </c>
      <c r="I44" s="245">
        <f>SUM(I42:I43)</f>
        <v>0</v>
      </c>
      <c r="J44" s="244">
        <f t="shared" si="1"/>
        <v>0</v>
      </c>
    </row>
    <row r="45" spans="1:10" x14ac:dyDescent="0.3">
      <c r="A45" s="5" t="s">
        <v>133</v>
      </c>
      <c r="B45" s="29" t="s">
        <v>134</v>
      </c>
      <c r="C45" s="243">
        <v>15332795</v>
      </c>
      <c r="D45" s="243"/>
      <c r="E45" s="243"/>
      <c r="F45" s="244">
        <f t="shared" si="0"/>
        <v>15332795</v>
      </c>
      <c r="G45" s="243">
        <v>16177682</v>
      </c>
      <c r="H45" s="243"/>
      <c r="I45" s="243"/>
      <c r="J45" s="244">
        <f t="shared" si="1"/>
        <v>16177682</v>
      </c>
    </row>
    <row r="46" spans="1:10" x14ac:dyDescent="0.3">
      <c r="A46" s="5" t="s">
        <v>135</v>
      </c>
      <c r="B46" s="29" t="s">
        <v>136</v>
      </c>
      <c r="C46" s="243">
        <f>3000000</f>
        <v>3000000</v>
      </c>
      <c r="D46" s="243"/>
      <c r="E46" s="243"/>
      <c r="F46" s="244">
        <f t="shared" si="0"/>
        <v>3000000</v>
      </c>
      <c r="G46" s="243">
        <v>3000000</v>
      </c>
      <c r="H46" s="243"/>
      <c r="I46" s="243"/>
      <c r="J46" s="244">
        <f t="shared" si="1"/>
        <v>3000000</v>
      </c>
    </row>
    <row r="47" spans="1:10" x14ac:dyDescent="0.3">
      <c r="A47" s="5" t="s">
        <v>427</v>
      </c>
      <c r="B47" s="29" t="s">
        <v>137</v>
      </c>
      <c r="C47" s="243">
        <v>0</v>
      </c>
      <c r="D47" s="243"/>
      <c r="E47" s="243"/>
      <c r="F47" s="244">
        <f t="shared" si="0"/>
        <v>0</v>
      </c>
      <c r="G47" s="243">
        <v>0</v>
      </c>
      <c r="H47" s="243"/>
      <c r="I47" s="243"/>
      <c r="J47" s="244">
        <f t="shared" si="1"/>
        <v>0</v>
      </c>
    </row>
    <row r="48" spans="1:10" x14ac:dyDescent="0.3">
      <c r="A48" s="5" t="s">
        <v>428</v>
      </c>
      <c r="B48" s="29" t="s">
        <v>138</v>
      </c>
      <c r="C48" s="243">
        <v>0</v>
      </c>
      <c r="D48" s="243"/>
      <c r="E48" s="243"/>
      <c r="F48" s="244">
        <f t="shared" si="0"/>
        <v>0</v>
      </c>
      <c r="G48" s="243">
        <v>0</v>
      </c>
      <c r="H48" s="243"/>
      <c r="I48" s="243"/>
      <c r="J48" s="244">
        <f t="shared" si="1"/>
        <v>0</v>
      </c>
    </row>
    <row r="49" spans="1:10" x14ac:dyDescent="0.3">
      <c r="A49" s="5" t="s">
        <v>139</v>
      </c>
      <c r="B49" s="29" t="s">
        <v>140</v>
      </c>
      <c r="C49" s="243">
        <v>850000</v>
      </c>
      <c r="D49" s="243"/>
      <c r="E49" s="243"/>
      <c r="F49" s="244">
        <f t="shared" si="0"/>
        <v>850000</v>
      </c>
      <c r="G49" s="243">
        <v>1024239</v>
      </c>
      <c r="H49" s="243"/>
      <c r="I49" s="243"/>
      <c r="J49" s="244">
        <f t="shared" si="1"/>
        <v>1024239</v>
      </c>
    </row>
    <row r="50" spans="1:10" x14ac:dyDescent="0.3">
      <c r="A50" s="7" t="s">
        <v>371</v>
      </c>
      <c r="B50" s="32" t="s">
        <v>141</v>
      </c>
      <c r="C50" s="245">
        <f>SUM(C45:C49)</f>
        <v>19182795</v>
      </c>
      <c r="D50" s="245">
        <f>SUM(D45:D49)</f>
        <v>0</v>
      </c>
      <c r="E50" s="245">
        <f>SUM(E45:E49)</f>
        <v>0</v>
      </c>
      <c r="F50" s="244">
        <f t="shared" si="0"/>
        <v>19182795</v>
      </c>
      <c r="G50" s="245">
        <f>SUM(G45:G49)</f>
        <v>20201921</v>
      </c>
      <c r="H50" s="245">
        <f>SUM(H45:H49)</f>
        <v>0</v>
      </c>
      <c r="I50" s="245">
        <f>SUM(I45:I49)</f>
        <v>0</v>
      </c>
      <c r="J50" s="244">
        <f t="shared" si="1"/>
        <v>20201921</v>
      </c>
    </row>
    <row r="51" spans="1:10" x14ac:dyDescent="0.3">
      <c r="A51" s="38" t="s">
        <v>372</v>
      </c>
      <c r="B51" s="50" t="s">
        <v>142</v>
      </c>
      <c r="C51" s="245">
        <f>+C30+C33+C41+C44+C50</f>
        <v>78006468</v>
      </c>
      <c r="D51" s="245">
        <f>+D30+D33+D41+D44+D50</f>
        <v>0</v>
      </c>
      <c r="E51" s="245">
        <f>+E30+E33+E41+E44+E50</f>
        <v>0</v>
      </c>
      <c r="F51" s="244">
        <f t="shared" si="0"/>
        <v>78006468</v>
      </c>
      <c r="G51" s="245">
        <f>+G30+G33+G41+G44+G50</f>
        <v>82201158</v>
      </c>
      <c r="H51" s="245">
        <f>+H30+H33+H41+H44+H50</f>
        <v>0</v>
      </c>
      <c r="I51" s="245">
        <f>+I30+I33+I41+I44+I50</f>
        <v>0</v>
      </c>
      <c r="J51" s="244">
        <f t="shared" si="1"/>
        <v>82201158</v>
      </c>
    </row>
    <row r="52" spans="1:10" x14ac:dyDescent="0.3">
      <c r="A52" s="13" t="s">
        <v>143</v>
      </c>
      <c r="B52" s="29" t="s">
        <v>144</v>
      </c>
      <c r="C52" s="243">
        <v>0</v>
      </c>
      <c r="D52" s="243"/>
      <c r="E52" s="243"/>
      <c r="F52" s="244">
        <f t="shared" si="0"/>
        <v>0</v>
      </c>
      <c r="G52" s="243">
        <v>0</v>
      </c>
      <c r="H52" s="243"/>
      <c r="I52" s="243"/>
      <c r="J52" s="244">
        <f t="shared" si="1"/>
        <v>0</v>
      </c>
    </row>
    <row r="53" spans="1:10" x14ac:dyDescent="0.3">
      <c r="A53" s="13" t="s">
        <v>373</v>
      </c>
      <c r="B53" s="29" t="s">
        <v>145</v>
      </c>
      <c r="C53" s="243">
        <v>0</v>
      </c>
      <c r="D53" s="243"/>
      <c r="E53" s="243"/>
      <c r="F53" s="244">
        <f t="shared" si="0"/>
        <v>0</v>
      </c>
      <c r="G53" s="243">
        <v>0</v>
      </c>
      <c r="H53" s="243"/>
      <c r="I53" s="243"/>
      <c r="J53" s="244">
        <f t="shared" si="1"/>
        <v>0</v>
      </c>
    </row>
    <row r="54" spans="1:10" x14ac:dyDescent="0.3">
      <c r="A54" s="17" t="s">
        <v>429</v>
      </c>
      <c r="B54" s="29" t="s">
        <v>146</v>
      </c>
      <c r="C54" s="243">
        <v>0</v>
      </c>
      <c r="D54" s="243"/>
      <c r="E54" s="243"/>
      <c r="F54" s="244">
        <f t="shared" si="0"/>
        <v>0</v>
      </c>
      <c r="G54" s="243">
        <v>0</v>
      </c>
      <c r="H54" s="243"/>
      <c r="I54" s="243"/>
      <c r="J54" s="244">
        <f t="shared" si="1"/>
        <v>0</v>
      </c>
    </row>
    <row r="55" spans="1:10" ht="26.4" x14ac:dyDescent="0.3">
      <c r="A55" s="17" t="s">
        <v>430</v>
      </c>
      <c r="B55" s="29" t="s">
        <v>147</v>
      </c>
      <c r="C55" s="243">
        <v>0</v>
      </c>
      <c r="D55" s="243"/>
      <c r="E55" s="243"/>
      <c r="F55" s="244">
        <f t="shared" si="0"/>
        <v>0</v>
      </c>
      <c r="G55" s="243">
        <v>0</v>
      </c>
      <c r="H55" s="243"/>
      <c r="I55" s="243"/>
      <c r="J55" s="244">
        <f t="shared" si="1"/>
        <v>0</v>
      </c>
    </row>
    <row r="56" spans="1:10" x14ac:dyDescent="0.3">
      <c r="A56" s="17" t="s">
        <v>431</v>
      </c>
      <c r="B56" s="29" t="s">
        <v>148</v>
      </c>
      <c r="C56" s="243">
        <v>0</v>
      </c>
      <c r="D56" s="243"/>
      <c r="E56" s="243"/>
      <c r="F56" s="244">
        <f t="shared" si="0"/>
        <v>0</v>
      </c>
      <c r="G56" s="243">
        <v>0</v>
      </c>
      <c r="H56" s="243"/>
      <c r="I56" s="243"/>
      <c r="J56" s="244">
        <f t="shared" si="1"/>
        <v>0</v>
      </c>
    </row>
    <row r="57" spans="1:10" x14ac:dyDescent="0.3">
      <c r="A57" s="13" t="s">
        <v>432</v>
      </c>
      <c r="B57" s="29" t="s">
        <v>149</v>
      </c>
      <c r="C57" s="243">
        <v>0</v>
      </c>
      <c r="D57" s="243"/>
      <c r="E57" s="243"/>
      <c r="F57" s="244">
        <f t="shared" si="0"/>
        <v>0</v>
      </c>
      <c r="G57" s="243">
        <v>0</v>
      </c>
      <c r="H57" s="243"/>
      <c r="I57" s="243"/>
      <c r="J57" s="244">
        <f t="shared" si="1"/>
        <v>0</v>
      </c>
    </row>
    <row r="58" spans="1:10" x14ac:dyDescent="0.3">
      <c r="A58" s="13" t="s">
        <v>433</v>
      </c>
      <c r="B58" s="29" t="s">
        <v>150</v>
      </c>
      <c r="C58" s="243">
        <f>100000+50000</f>
        <v>150000</v>
      </c>
      <c r="D58" s="243"/>
      <c r="E58" s="243"/>
      <c r="F58" s="244">
        <f t="shared" si="0"/>
        <v>150000</v>
      </c>
      <c r="G58" s="243">
        <v>150000</v>
      </c>
      <c r="H58" s="243"/>
      <c r="I58" s="243"/>
      <c r="J58" s="244">
        <f t="shared" si="1"/>
        <v>150000</v>
      </c>
    </row>
    <row r="59" spans="1:10" x14ac:dyDescent="0.3">
      <c r="A59" s="13" t="s">
        <v>434</v>
      </c>
      <c r="B59" s="29" t="s">
        <v>151</v>
      </c>
      <c r="C59" s="243">
        <v>6000000</v>
      </c>
      <c r="D59" s="243"/>
      <c r="E59" s="243"/>
      <c r="F59" s="244">
        <f t="shared" si="0"/>
        <v>6000000</v>
      </c>
      <c r="G59" s="243">
        <v>6070000</v>
      </c>
      <c r="H59" s="243"/>
      <c r="I59" s="243"/>
      <c r="J59" s="244">
        <f t="shared" si="1"/>
        <v>6070000</v>
      </c>
    </row>
    <row r="60" spans="1:10" x14ac:dyDescent="0.3">
      <c r="A60" s="47" t="s">
        <v>401</v>
      </c>
      <c r="B60" s="50" t="s">
        <v>152</v>
      </c>
      <c r="C60" s="245">
        <f>SUM(C52:C59)</f>
        <v>6150000</v>
      </c>
      <c r="D60" s="245">
        <f>SUM(D52:D59)</f>
        <v>0</v>
      </c>
      <c r="E60" s="245">
        <f>SUM(E52:E59)</f>
        <v>0</v>
      </c>
      <c r="F60" s="244">
        <f t="shared" si="0"/>
        <v>6150000</v>
      </c>
      <c r="G60" s="245">
        <f>SUM(G52:G59)</f>
        <v>6220000</v>
      </c>
      <c r="H60" s="245">
        <f>SUM(H52:H59)</f>
        <v>0</v>
      </c>
      <c r="I60" s="245">
        <f>SUM(I52:I59)</f>
        <v>0</v>
      </c>
      <c r="J60" s="244">
        <f t="shared" si="1"/>
        <v>6220000</v>
      </c>
    </row>
    <row r="61" spans="1:10" x14ac:dyDescent="0.3">
      <c r="A61" s="12" t="s">
        <v>435</v>
      </c>
      <c r="B61" s="29" t="s">
        <v>153</v>
      </c>
      <c r="C61" s="243">
        <v>0</v>
      </c>
      <c r="D61" s="243"/>
      <c r="E61" s="243"/>
      <c r="F61" s="244">
        <f t="shared" si="0"/>
        <v>0</v>
      </c>
      <c r="G61" s="243">
        <v>0</v>
      </c>
      <c r="H61" s="243"/>
      <c r="I61" s="243"/>
      <c r="J61" s="244">
        <f t="shared" si="1"/>
        <v>0</v>
      </c>
    </row>
    <row r="62" spans="1:10" x14ac:dyDescent="0.3">
      <c r="A62" s="12" t="s">
        <v>154</v>
      </c>
      <c r="B62" s="29" t="s">
        <v>155</v>
      </c>
      <c r="C62" s="243">
        <v>0</v>
      </c>
      <c r="D62" s="243"/>
      <c r="E62" s="243"/>
      <c r="F62" s="244">
        <f t="shared" si="0"/>
        <v>0</v>
      </c>
      <c r="G62" s="243">
        <v>35761</v>
      </c>
      <c r="H62" s="243"/>
      <c r="I62" s="243"/>
      <c r="J62" s="244">
        <f t="shared" si="1"/>
        <v>35761</v>
      </c>
    </row>
    <row r="63" spans="1:10" ht="26.4" x14ac:dyDescent="0.3">
      <c r="A63" s="12" t="s">
        <v>156</v>
      </c>
      <c r="B63" s="29" t="s">
        <v>157</v>
      </c>
      <c r="C63" s="243">
        <v>0</v>
      </c>
      <c r="D63" s="243"/>
      <c r="E63" s="243"/>
      <c r="F63" s="244">
        <f t="shared" si="0"/>
        <v>0</v>
      </c>
      <c r="G63" s="243">
        <v>0</v>
      </c>
      <c r="H63" s="243"/>
      <c r="I63" s="243"/>
      <c r="J63" s="244">
        <f t="shared" si="1"/>
        <v>0</v>
      </c>
    </row>
    <row r="64" spans="1:10" ht="26.4" x14ac:dyDescent="0.3">
      <c r="A64" s="12" t="s">
        <v>402</v>
      </c>
      <c r="B64" s="29" t="s">
        <v>158</v>
      </c>
      <c r="C64" s="243">
        <v>0</v>
      </c>
      <c r="D64" s="243"/>
      <c r="E64" s="243"/>
      <c r="F64" s="244">
        <f t="shared" si="0"/>
        <v>0</v>
      </c>
      <c r="G64" s="243">
        <v>0</v>
      </c>
      <c r="H64" s="243"/>
      <c r="I64" s="243"/>
      <c r="J64" s="244">
        <f t="shared" si="1"/>
        <v>0</v>
      </c>
    </row>
    <row r="65" spans="1:10" ht="26.4" x14ac:dyDescent="0.3">
      <c r="A65" s="12" t="s">
        <v>436</v>
      </c>
      <c r="B65" s="29" t="s">
        <v>159</v>
      </c>
      <c r="C65" s="243">
        <v>0</v>
      </c>
      <c r="D65" s="243"/>
      <c r="E65" s="243"/>
      <c r="F65" s="244">
        <f t="shared" si="0"/>
        <v>0</v>
      </c>
      <c r="G65" s="243">
        <v>0</v>
      </c>
      <c r="H65" s="243"/>
      <c r="I65" s="243"/>
      <c r="J65" s="244">
        <f t="shared" si="1"/>
        <v>0</v>
      </c>
    </row>
    <row r="66" spans="1:10" x14ac:dyDescent="0.3">
      <c r="A66" s="12" t="s">
        <v>404</v>
      </c>
      <c r="B66" s="29" t="s">
        <v>160</v>
      </c>
      <c r="C66" s="243">
        <v>7312416</v>
      </c>
      <c r="D66" s="243"/>
      <c r="E66" s="243"/>
      <c r="F66" s="244">
        <f t="shared" si="0"/>
        <v>7312416</v>
      </c>
      <c r="G66" s="243">
        <v>7988119</v>
      </c>
      <c r="H66" s="243"/>
      <c r="I66" s="243"/>
      <c r="J66" s="244">
        <f t="shared" si="1"/>
        <v>7988119</v>
      </c>
    </row>
    <row r="67" spans="1:10" ht="26.4" x14ac:dyDescent="0.3">
      <c r="A67" s="12" t="s">
        <v>437</v>
      </c>
      <c r="B67" s="29" t="s">
        <v>161</v>
      </c>
      <c r="C67" s="243">
        <v>0</v>
      </c>
      <c r="D67" s="243"/>
      <c r="E67" s="243"/>
      <c r="F67" s="244">
        <f t="shared" si="0"/>
        <v>0</v>
      </c>
      <c r="G67" s="243"/>
      <c r="H67" s="243"/>
      <c r="I67" s="243"/>
      <c r="J67" s="244">
        <f t="shared" si="1"/>
        <v>0</v>
      </c>
    </row>
    <row r="68" spans="1:10" ht="26.4" x14ac:dyDescent="0.3">
      <c r="A68" s="12" t="s">
        <v>438</v>
      </c>
      <c r="B68" s="29" t="s">
        <v>162</v>
      </c>
      <c r="C68" s="243">
        <v>0</v>
      </c>
      <c r="D68" s="243"/>
      <c r="E68" s="243"/>
      <c r="F68" s="244">
        <f t="shared" si="0"/>
        <v>0</v>
      </c>
      <c r="G68" s="243"/>
      <c r="H68" s="243"/>
      <c r="I68" s="243"/>
      <c r="J68" s="244">
        <f t="shared" si="1"/>
        <v>0</v>
      </c>
    </row>
    <row r="69" spans="1:10" x14ac:dyDescent="0.3">
      <c r="A69" s="12" t="s">
        <v>163</v>
      </c>
      <c r="B69" s="29" t="s">
        <v>164</v>
      </c>
      <c r="C69" s="243">
        <v>0</v>
      </c>
      <c r="D69" s="243"/>
      <c r="E69" s="243"/>
      <c r="F69" s="244">
        <f t="shared" si="0"/>
        <v>0</v>
      </c>
      <c r="G69" s="243"/>
      <c r="H69" s="243"/>
      <c r="I69" s="243"/>
      <c r="J69" s="244">
        <f t="shared" si="1"/>
        <v>0</v>
      </c>
    </row>
    <row r="70" spans="1:10" x14ac:dyDescent="0.3">
      <c r="A70" s="20" t="s">
        <v>165</v>
      </c>
      <c r="B70" s="29" t="s">
        <v>166</v>
      </c>
      <c r="C70" s="243">
        <v>0</v>
      </c>
      <c r="D70" s="243"/>
      <c r="E70" s="243"/>
      <c r="F70" s="244">
        <f t="shared" si="0"/>
        <v>0</v>
      </c>
      <c r="G70" s="243"/>
      <c r="H70" s="243"/>
      <c r="I70" s="243"/>
      <c r="J70" s="244">
        <f t="shared" si="1"/>
        <v>0</v>
      </c>
    </row>
    <row r="71" spans="1:10" x14ac:dyDescent="0.3">
      <c r="A71" s="12" t="s">
        <v>439</v>
      </c>
      <c r="B71" s="29" t="s">
        <v>167</v>
      </c>
      <c r="C71" s="243">
        <v>3400000</v>
      </c>
      <c r="D71" s="243"/>
      <c r="E71" s="243"/>
      <c r="F71" s="244">
        <f t="shared" si="0"/>
        <v>3400000</v>
      </c>
      <c r="G71" s="243">
        <v>3400000</v>
      </c>
      <c r="H71" s="243"/>
      <c r="I71" s="243"/>
      <c r="J71" s="244">
        <f t="shared" si="1"/>
        <v>3400000</v>
      </c>
    </row>
    <row r="72" spans="1:10" x14ac:dyDescent="0.3">
      <c r="A72" s="20" t="s">
        <v>618</v>
      </c>
      <c r="B72" s="29" t="s">
        <v>663</v>
      </c>
      <c r="C72" s="243">
        <v>21905552</v>
      </c>
      <c r="D72" s="243">
        <v>90103729</v>
      </c>
      <c r="E72" s="243"/>
      <c r="F72" s="244">
        <f t="shared" ref="F72:F123" si="2">SUM(C72:E72)</f>
        <v>112009281</v>
      </c>
      <c r="G72" s="243">
        <v>94669572</v>
      </c>
      <c r="H72" s="243"/>
      <c r="I72" s="243"/>
      <c r="J72" s="244">
        <f t="shared" ref="J72:J123" si="3">SUM(G72:I72)</f>
        <v>94669572</v>
      </c>
    </row>
    <row r="73" spans="1:10" x14ac:dyDescent="0.3">
      <c r="A73" s="20" t="s">
        <v>619</v>
      </c>
      <c r="B73" s="29" t="s">
        <v>663</v>
      </c>
      <c r="C73" s="243">
        <v>0</v>
      </c>
      <c r="D73" s="243"/>
      <c r="E73" s="243"/>
      <c r="F73" s="244">
        <f t="shared" si="2"/>
        <v>0</v>
      </c>
      <c r="G73" s="243">
        <v>0</v>
      </c>
      <c r="H73" s="243"/>
      <c r="I73" s="243"/>
      <c r="J73" s="244">
        <f t="shared" si="3"/>
        <v>0</v>
      </c>
    </row>
    <row r="74" spans="1:10" x14ac:dyDescent="0.3">
      <c r="A74" s="47" t="s">
        <v>407</v>
      </c>
      <c r="B74" s="50" t="s">
        <v>168</v>
      </c>
      <c r="C74" s="245">
        <f>SUM(C61:C73)</f>
        <v>32617968</v>
      </c>
      <c r="D74" s="245">
        <f>SUM(D61:D73)</f>
        <v>90103729</v>
      </c>
      <c r="E74" s="245">
        <f>SUM(E61:E73)</f>
        <v>0</v>
      </c>
      <c r="F74" s="244">
        <f t="shared" si="2"/>
        <v>122721697</v>
      </c>
      <c r="G74" s="245">
        <f>SUM(G61:G73)</f>
        <v>106093452</v>
      </c>
      <c r="H74" s="245">
        <f>SUM(H61:H73)</f>
        <v>0</v>
      </c>
      <c r="I74" s="245">
        <f>SUM(I61:I73)</f>
        <v>0</v>
      </c>
      <c r="J74" s="244">
        <f t="shared" si="3"/>
        <v>106093452</v>
      </c>
    </row>
    <row r="75" spans="1:10" ht="15.6" x14ac:dyDescent="0.3">
      <c r="A75" s="57" t="s">
        <v>24</v>
      </c>
      <c r="B75" s="101"/>
      <c r="C75" s="119">
        <f>+C25+C26+C51+C60+C74</f>
        <v>134888659</v>
      </c>
      <c r="D75" s="119">
        <f>+D25+D26+D51+D60+D74</f>
        <v>90103729</v>
      </c>
      <c r="E75" s="119">
        <f>+E25+E26+E51+E60+E74</f>
        <v>0</v>
      </c>
      <c r="F75" s="122">
        <f t="shared" si="2"/>
        <v>224992388</v>
      </c>
      <c r="G75" s="122">
        <f>+G25+G26+G51+G60+G74</f>
        <v>213852123</v>
      </c>
      <c r="H75" s="57">
        <f>+H25+H26+H51+H60+H74</f>
        <v>0</v>
      </c>
      <c r="I75" s="57">
        <f>+I25+I26+I51+I60+I74</f>
        <v>0</v>
      </c>
      <c r="J75" s="57">
        <f t="shared" si="3"/>
        <v>213852123</v>
      </c>
    </row>
    <row r="76" spans="1:10" x14ac:dyDescent="0.3">
      <c r="A76" s="33" t="s">
        <v>169</v>
      </c>
      <c r="B76" s="29" t="s">
        <v>170</v>
      </c>
      <c r="C76" s="243">
        <v>0</v>
      </c>
      <c r="D76" s="243"/>
      <c r="E76" s="243"/>
      <c r="F76" s="244">
        <f t="shared" si="2"/>
        <v>0</v>
      </c>
      <c r="G76" s="243"/>
      <c r="H76" s="243"/>
      <c r="I76" s="243"/>
      <c r="J76" s="244">
        <f t="shared" si="3"/>
        <v>0</v>
      </c>
    </row>
    <row r="77" spans="1:10" x14ac:dyDescent="0.3">
      <c r="A77" s="33" t="s">
        <v>440</v>
      </c>
      <c r="B77" s="29" t="s">
        <v>171</v>
      </c>
      <c r="C77" s="243">
        <v>13208725</v>
      </c>
      <c r="D77" s="243"/>
      <c r="E77" s="243"/>
      <c r="F77" s="244">
        <f t="shared" si="2"/>
        <v>13208725</v>
      </c>
      <c r="G77" s="243">
        <v>14025421</v>
      </c>
      <c r="H77" s="243"/>
      <c r="I77" s="243"/>
      <c r="J77" s="244">
        <f t="shared" si="3"/>
        <v>14025421</v>
      </c>
    </row>
    <row r="78" spans="1:10" x14ac:dyDescent="0.3">
      <c r="A78" s="33" t="s">
        <v>172</v>
      </c>
      <c r="B78" s="29" t="s">
        <v>173</v>
      </c>
      <c r="C78" s="243">
        <v>0</v>
      </c>
      <c r="D78" s="243"/>
      <c r="E78" s="243"/>
      <c r="F78" s="244">
        <f t="shared" si="2"/>
        <v>0</v>
      </c>
      <c r="G78" s="243">
        <v>0</v>
      </c>
      <c r="H78" s="243"/>
      <c r="I78" s="243"/>
      <c r="J78" s="244">
        <f t="shared" si="3"/>
        <v>0</v>
      </c>
    </row>
    <row r="79" spans="1:10" x14ac:dyDescent="0.3">
      <c r="A79" s="33" t="s">
        <v>174</v>
      </c>
      <c r="B79" s="29" t="s">
        <v>175</v>
      </c>
      <c r="C79" s="243">
        <v>1300000</v>
      </c>
      <c r="D79" s="243"/>
      <c r="E79" s="243"/>
      <c r="F79" s="244">
        <f t="shared" si="2"/>
        <v>1300000</v>
      </c>
      <c r="G79" s="243">
        <v>15745500</v>
      </c>
      <c r="H79" s="243"/>
      <c r="I79" s="243"/>
      <c r="J79" s="244">
        <f t="shared" si="3"/>
        <v>15745500</v>
      </c>
    </row>
    <row r="80" spans="1:10" x14ac:dyDescent="0.3">
      <c r="A80" s="6" t="s">
        <v>176</v>
      </c>
      <c r="B80" s="29" t="s">
        <v>177</v>
      </c>
      <c r="C80" s="243">
        <v>0</v>
      </c>
      <c r="D80" s="243"/>
      <c r="E80" s="243"/>
      <c r="F80" s="244">
        <f t="shared" si="2"/>
        <v>0</v>
      </c>
      <c r="G80" s="243"/>
      <c r="H80" s="243"/>
      <c r="I80" s="243"/>
      <c r="J80" s="244">
        <f t="shared" si="3"/>
        <v>0</v>
      </c>
    </row>
    <row r="81" spans="1:10" x14ac:dyDescent="0.3">
      <c r="A81" s="6" t="s">
        <v>178</v>
      </c>
      <c r="B81" s="29" t="s">
        <v>179</v>
      </c>
      <c r="C81" s="243">
        <v>0</v>
      </c>
      <c r="D81" s="243"/>
      <c r="E81" s="243"/>
      <c r="F81" s="244">
        <f t="shared" si="2"/>
        <v>0</v>
      </c>
      <c r="G81" s="243"/>
      <c r="H81" s="243"/>
      <c r="I81" s="243"/>
      <c r="J81" s="244">
        <f t="shared" si="3"/>
        <v>0</v>
      </c>
    </row>
    <row r="82" spans="1:10" x14ac:dyDescent="0.3">
      <c r="A82" s="6" t="s">
        <v>180</v>
      </c>
      <c r="B82" s="29" t="s">
        <v>181</v>
      </c>
      <c r="C82" s="243">
        <v>1352356</v>
      </c>
      <c r="D82" s="243"/>
      <c r="E82" s="243"/>
      <c r="F82" s="244">
        <f t="shared" si="2"/>
        <v>1352356</v>
      </c>
      <c r="G82" s="243">
        <v>5253201</v>
      </c>
      <c r="H82" s="243"/>
      <c r="I82" s="243"/>
      <c r="J82" s="244">
        <f t="shared" si="3"/>
        <v>5253201</v>
      </c>
    </row>
    <row r="83" spans="1:10" x14ac:dyDescent="0.3">
      <c r="A83" s="48" t="s">
        <v>409</v>
      </c>
      <c r="B83" s="50" t="s">
        <v>182</v>
      </c>
      <c r="C83" s="245">
        <f>SUM(C76:C82)</f>
        <v>15861081</v>
      </c>
      <c r="D83" s="245">
        <f>SUM(D76:D82)</f>
        <v>0</v>
      </c>
      <c r="E83" s="245">
        <f>SUM(E76:E82)</f>
        <v>0</v>
      </c>
      <c r="F83" s="244">
        <f t="shared" si="2"/>
        <v>15861081</v>
      </c>
      <c r="G83" s="245">
        <f>SUM(G76:G82)</f>
        <v>35024122</v>
      </c>
      <c r="H83" s="245">
        <f>SUM(H76:H82)</f>
        <v>0</v>
      </c>
      <c r="I83" s="245">
        <f>SUM(I76:I82)</f>
        <v>0</v>
      </c>
      <c r="J83" s="244">
        <f t="shared" si="3"/>
        <v>35024122</v>
      </c>
    </row>
    <row r="84" spans="1:10" x14ac:dyDescent="0.3">
      <c r="A84" s="13" t="s">
        <v>183</v>
      </c>
      <c r="B84" s="29" t="s">
        <v>184</v>
      </c>
      <c r="C84" s="243">
        <v>57584812</v>
      </c>
      <c r="D84" s="243"/>
      <c r="E84" s="243"/>
      <c r="F84" s="244">
        <f t="shared" si="2"/>
        <v>57584812</v>
      </c>
      <c r="G84" s="243">
        <v>68679525</v>
      </c>
      <c r="H84" s="243"/>
      <c r="I84" s="243"/>
      <c r="J84" s="244">
        <f t="shared" si="3"/>
        <v>68679525</v>
      </c>
    </row>
    <row r="85" spans="1:10" x14ac:dyDescent="0.3">
      <c r="A85" s="13" t="s">
        <v>185</v>
      </c>
      <c r="B85" s="29" t="s">
        <v>186</v>
      </c>
      <c r="C85" s="243">
        <v>0</v>
      </c>
      <c r="D85" s="243"/>
      <c r="E85" s="243"/>
      <c r="F85" s="244">
        <f t="shared" si="2"/>
        <v>0</v>
      </c>
      <c r="G85" s="243"/>
      <c r="H85" s="243"/>
      <c r="I85" s="243"/>
      <c r="J85" s="244">
        <f t="shared" si="3"/>
        <v>0</v>
      </c>
    </row>
    <row r="86" spans="1:10" x14ac:dyDescent="0.3">
      <c r="A86" s="13" t="s">
        <v>187</v>
      </c>
      <c r="B86" s="29" t="s">
        <v>188</v>
      </c>
      <c r="C86" s="243">
        <v>0</v>
      </c>
      <c r="D86" s="243"/>
      <c r="E86" s="243"/>
      <c r="F86" s="244">
        <f t="shared" si="2"/>
        <v>0</v>
      </c>
      <c r="G86" s="243"/>
      <c r="H86" s="243"/>
      <c r="I86" s="243"/>
      <c r="J86" s="244">
        <f t="shared" si="3"/>
        <v>0</v>
      </c>
    </row>
    <row r="87" spans="1:10" x14ac:dyDescent="0.3">
      <c r="A87" s="13" t="s">
        <v>189</v>
      </c>
      <c r="B87" s="29" t="s">
        <v>190</v>
      </c>
      <c r="C87" s="243">
        <v>15547899</v>
      </c>
      <c r="D87" s="243"/>
      <c r="E87" s="243"/>
      <c r="F87" s="244">
        <f t="shared" si="2"/>
        <v>15547899</v>
      </c>
      <c r="G87" s="243">
        <v>18543473</v>
      </c>
      <c r="H87" s="243"/>
      <c r="I87" s="243"/>
      <c r="J87" s="244">
        <f t="shared" si="3"/>
        <v>18543473</v>
      </c>
    </row>
    <row r="88" spans="1:10" x14ac:dyDescent="0.3">
      <c r="A88" s="47" t="s">
        <v>410</v>
      </c>
      <c r="B88" s="50" t="s">
        <v>191</v>
      </c>
      <c r="C88" s="245">
        <f>SUM(C84:C87)</f>
        <v>73132711</v>
      </c>
      <c r="D88" s="245">
        <f>SUM(D84:D87)</f>
        <v>0</v>
      </c>
      <c r="E88" s="245">
        <f>SUM(E84:E87)</f>
        <v>0</v>
      </c>
      <c r="F88" s="244">
        <f t="shared" si="2"/>
        <v>73132711</v>
      </c>
      <c r="G88" s="245">
        <f>SUM(G84:G87)</f>
        <v>87222998</v>
      </c>
      <c r="H88" s="245">
        <f>SUM(H84:H87)</f>
        <v>0</v>
      </c>
      <c r="I88" s="245">
        <f>SUM(I84:I87)</f>
        <v>0</v>
      </c>
      <c r="J88" s="244">
        <f t="shared" si="3"/>
        <v>87222998</v>
      </c>
    </row>
    <row r="89" spans="1:10" ht="26.4" x14ac:dyDescent="0.3">
      <c r="A89" s="13" t="s">
        <v>192</v>
      </c>
      <c r="B89" s="29" t="s">
        <v>193</v>
      </c>
      <c r="C89" s="243">
        <v>0</v>
      </c>
      <c r="D89" s="243"/>
      <c r="E89" s="243"/>
      <c r="F89" s="244">
        <f t="shared" si="2"/>
        <v>0</v>
      </c>
      <c r="G89" s="243">
        <v>0</v>
      </c>
      <c r="H89" s="243"/>
      <c r="I89" s="243"/>
      <c r="J89" s="244">
        <f t="shared" si="3"/>
        <v>0</v>
      </c>
    </row>
    <row r="90" spans="1:10" ht="26.4" x14ac:dyDescent="0.3">
      <c r="A90" s="13" t="s">
        <v>441</v>
      </c>
      <c r="B90" s="29" t="s">
        <v>194</v>
      </c>
      <c r="C90" s="243">
        <v>0</v>
      </c>
      <c r="D90" s="243"/>
      <c r="E90" s="243"/>
      <c r="F90" s="244">
        <f t="shared" si="2"/>
        <v>0</v>
      </c>
      <c r="G90" s="243">
        <v>0</v>
      </c>
      <c r="H90" s="243"/>
      <c r="I90" s="243"/>
      <c r="J90" s="244">
        <f t="shared" si="3"/>
        <v>0</v>
      </c>
    </row>
    <row r="91" spans="1:10" ht="26.4" x14ac:dyDescent="0.3">
      <c r="A91" s="13" t="s">
        <v>442</v>
      </c>
      <c r="B91" s="29" t="s">
        <v>195</v>
      </c>
      <c r="C91" s="243">
        <v>0</v>
      </c>
      <c r="D91" s="243"/>
      <c r="E91" s="243"/>
      <c r="F91" s="244">
        <f t="shared" si="2"/>
        <v>0</v>
      </c>
      <c r="G91" s="243">
        <v>0</v>
      </c>
      <c r="H91" s="243"/>
      <c r="I91" s="243"/>
      <c r="J91" s="244">
        <f t="shared" si="3"/>
        <v>0</v>
      </c>
    </row>
    <row r="92" spans="1:10" ht="26.4" x14ac:dyDescent="0.3">
      <c r="A92" s="13" t="s">
        <v>443</v>
      </c>
      <c r="B92" s="29" t="s">
        <v>196</v>
      </c>
      <c r="C92" s="243">
        <v>4884739</v>
      </c>
      <c r="D92" s="243"/>
      <c r="E92" s="243"/>
      <c r="F92" s="244">
        <f t="shared" si="2"/>
        <v>4884739</v>
      </c>
      <c r="G92" s="243">
        <v>4884739</v>
      </c>
      <c r="H92" s="243"/>
      <c r="I92" s="243"/>
      <c r="J92" s="244">
        <f t="shared" si="3"/>
        <v>4884739</v>
      </c>
    </row>
    <row r="93" spans="1:10" ht="26.4" x14ac:dyDescent="0.3">
      <c r="A93" s="13" t="s">
        <v>444</v>
      </c>
      <c r="B93" s="29" t="s">
        <v>197</v>
      </c>
      <c r="C93" s="243">
        <v>0</v>
      </c>
      <c r="D93" s="243"/>
      <c r="E93" s="243"/>
      <c r="F93" s="244">
        <f t="shared" si="2"/>
        <v>0</v>
      </c>
      <c r="G93" s="243">
        <v>0</v>
      </c>
      <c r="H93" s="243"/>
      <c r="I93" s="243"/>
      <c r="J93" s="244">
        <f t="shared" si="3"/>
        <v>0</v>
      </c>
    </row>
    <row r="94" spans="1:10" ht="26.4" x14ac:dyDescent="0.3">
      <c r="A94" s="13" t="s">
        <v>445</v>
      </c>
      <c r="B94" s="29" t="s">
        <v>198</v>
      </c>
      <c r="C94" s="243">
        <v>0</v>
      </c>
      <c r="D94" s="243"/>
      <c r="E94" s="243"/>
      <c r="F94" s="244">
        <f t="shared" si="2"/>
        <v>0</v>
      </c>
      <c r="G94" s="243">
        <v>0</v>
      </c>
      <c r="H94" s="243"/>
      <c r="I94" s="243"/>
      <c r="J94" s="244">
        <f t="shared" si="3"/>
        <v>0</v>
      </c>
    </row>
    <row r="95" spans="1:10" x14ac:dyDescent="0.3">
      <c r="A95" s="13" t="s">
        <v>199</v>
      </c>
      <c r="B95" s="29" t="s">
        <v>200</v>
      </c>
      <c r="C95" s="243">
        <v>0</v>
      </c>
      <c r="D95" s="243"/>
      <c r="E95" s="243"/>
      <c r="F95" s="244">
        <f t="shared" si="2"/>
        <v>0</v>
      </c>
      <c r="G95" s="243">
        <v>0</v>
      </c>
      <c r="H95" s="243"/>
      <c r="I95" s="243"/>
      <c r="J95" s="244">
        <f t="shared" si="3"/>
        <v>0</v>
      </c>
    </row>
    <row r="96" spans="1:10" ht="26.4" x14ac:dyDescent="0.3">
      <c r="A96" s="13" t="s">
        <v>446</v>
      </c>
      <c r="B96" s="29" t="s">
        <v>201</v>
      </c>
      <c r="C96" s="243">
        <v>0</v>
      </c>
      <c r="D96" s="243"/>
      <c r="E96" s="243"/>
      <c r="F96" s="244">
        <f t="shared" si="2"/>
        <v>0</v>
      </c>
      <c r="G96" s="243">
        <v>0</v>
      </c>
      <c r="H96" s="243"/>
      <c r="I96" s="243"/>
      <c r="J96" s="244">
        <f t="shared" si="3"/>
        <v>0</v>
      </c>
    </row>
    <row r="97" spans="1:25" x14ac:dyDescent="0.3">
      <c r="A97" s="47" t="s">
        <v>411</v>
      </c>
      <c r="B97" s="50" t="s">
        <v>202</v>
      </c>
      <c r="C97" s="245">
        <f>SUM(C89:C96)</f>
        <v>4884739</v>
      </c>
      <c r="D97" s="245">
        <f>SUM(D89:D96)</f>
        <v>0</v>
      </c>
      <c r="E97" s="245">
        <f>SUM(E89:E96)</f>
        <v>0</v>
      </c>
      <c r="F97" s="244">
        <f t="shared" si="2"/>
        <v>4884739</v>
      </c>
      <c r="G97" s="245">
        <f>SUM(G89:G96)</f>
        <v>4884739</v>
      </c>
      <c r="H97" s="245">
        <f>SUM(H89:H96)</f>
        <v>0</v>
      </c>
      <c r="I97" s="245">
        <f>SUM(I89:I96)</f>
        <v>0</v>
      </c>
      <c r="J97" s="244">
        <f t="shared" si="3"/>
        <v>4884739</v>
      </c>
    </row>
    <row r="98" spans="1:25" ht="15.6" x14ac:dyDescent="0.3">
      <c r="A98" s="57" t="s">
        <v>25</v>
      </c>
      <c r="B98" s="101"/>
      <c r="C98" s="119">
        <f>+C83+C88+C97</f>
        <v>93878531</v>
      </c>
      <c r="D98" s="119">
        <f>+D83+D88+D97</f>
        <v>0</v>
      </c>
      <c r="E98" s="119">
        <f>+E83+E88+E97</f>
        <v>0</v>
      </c>
      <c r="F98" s="122">
        <f t="shared" si="2"/>
        <v>93878531</v>
      </c>
      <c r="G98" s="122">
        <f>+G83+G88+G97</f>
        <v>127131859</v>
      </c>
      <c r="H98" s="57">
        <f>+H83+H88+H97</f>
        <v>0</v>
      </c>
      <c r="I98" s="57">
        <f>+I83+I88+I97</f>
        <v>0</v>
      </c>
      <c r="J98" s="122">
        <f t="shared" si="3"/>
        <v>127131859</v>
      </c>
    </row>
    <row r="99" spans="1:25" ht="15.6" x14ac:dyDescent="0.3">
      <c r="A99" s="34" t="s">
        <v>454</v>
      </c>
      <c r="B99" s="35" t="s">
        <v>203</v>
      </c>
      <c r="C99" s="117">
        <f>+C97+C88+C83+C74+C60+C51+C26++C25</f>
        <v>228767190</v>
      </c>
      <c r="D99" s="117">
        <f>+D97+D88+D83+D74+D60+D51+D26++D25</f>
        <v>90103729</v>
      </c>
      <c r="E99" s="117">
        <f>+E97+E88+E83+E74+E60+E51+E26++E25</f>
        <v>0</v>
      </c>
      <c r="F99" s="123">
        <f t="shared" si="2"/>
        <v>318870919</v>
      </c>
      <c r="G99" s="123">
        <f>+G97+G88+G83+G74+G60+G51+G26++G25</f>
        <v>340983982</v>
      </c>
      <c r="H99" s="34">
        <f>+H97+H88+H83+H74+H60+H51+H26++H25</f>
        <v>0</v>
      </c>
      <c r="I99" s="34">
        <f>+I97+I88+I83+I74+I60+I51+I26++I25</f>
        <v>0</v>
      </c>
      <c r="J99" s="123">
        <f t="shared" si="3"/>
        <v>340983982</v>
      </c>
    </row>
    <row r="100" spans="1:25" x14ac:dyDescent="0.3">
      <c r="A100" s="13" t="s">
        <v>447</v>
      </c>
      <c r="B100" s="5" t="s">
        <v>204</v>
      </c>
      <c r="C100" s="113">
        <v>0</v>
      </c>
      <c r="D100" s="105"/>
      <c r="E100" s="105"/>
      <c r="F100" s="121">
        <f t="shared" si="2"/>
        <v>0</v>
      </c>
      <c r="G100" s="278">
        <v>0</v>
      </c>
      <c r="H100" s="279"/>
      <c r="I100" s="279"/>
      <c r="J100" s="244">
        <f t="shared" si="3"/>
        <v>0</v>
      </c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3"/>
      <c r="Y100" s="23"/>
    </row>
    <row r="101" spans="1:25" ht="26.4" x14ac:dyDescent="0.3">
      <c r="A101" s="13" t="s">
        <v>206</v>
      </c>
      <c r="B101" s="5" t="s">
        <v>207</v>
      </c>
      <c r="C101" s="113">
        <v>0</v>
      </c>
      <c r="D101" s="105"/>
      <c r="E101" s="105"/>
      <c r="F101" s="121">
        <f t="shared" si="2"/>
        <v>0</v>
      </c>
      <c r="G101" s="278">
        <v>0</v>
      </c>
      <c r="H101" s="279"/>
      <c r="I101" s="279"/>
      <c r="J101" s="244">
        <f t="shared" si="3"/>
        <v>0</v>
      </c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3"/>
      <c r="Y101" s="23"/>
    </row>
    <row r="102" spans="1:25" x14ac:dyDescent="0.3">
      <c r="A102" s="13" t="s">
        <v>448</v>
      </c>
      <c r="B102" s="5" t="s">
        <v>208</v>
      </c>
      <c r="C102" s="113">
        <v>0</v>
      </c>
      <c r="D102" s="105"/>
      <c r="E102" s="105"/>
      <c r="F102" s="121">
        <f t="shared" si="2"/>
        <v>0</v>
      </c>
      <c r="G102" s="278">
        <v>0</v>
      </c>
      <c r="H102" s="279"/>
      <c r="I102" s="279"/>
      <c r="J102" s="244">
        <f t="shared" si="3"/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3"/>
      <c r="Y102" s="23"/>
    </row>
    <row r="103" spans="1:25" x14ac:dyDescent="0.3">
      <c r="A103" s="15" t="s">
        <v>416</v>
      </c>
      <c r="B103" s="7" t="s">
        <v>209</v>
      </c>
      <c r="C103" s="114">
        <f>SUM(C100:C102)</f>
        <v>0</v>
      </c>
      <c r="D103" s="114">
        <f>SUM(D100:D102)</f>
        <v>0</v>
      </c>
      <c r="E103" s="114">
        <f>SUM(E100:E102)</f>
        <v>0</v>
      </c>
      <c r="F103" s="121">
        <f t="shared" si="2"/>
        <v>0</v>
      </c>
      <c r="G103" s="280">
        <f>SUM(G100:G102)</f>
        <v>0</v>
      </c>
      <c r="H103" s="280">
        <f>SUM(H100:H102)</f>
        <v>0</v>
      </c>
      <c r="I103" s="280">
        <f>SUM(I100:I102)</f>
        <v>0</v>
      </c>
      <c r="J103" s="244">
        <f t="shared" si="3"/>
        <v>0</v>
      </c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3"/>
      <c r="Y103" s="23"/>
    </row>
    <row r="104" spans="1:25" x14ac:dyDescent="0.3">
      <c r="A104" s="36" t="s">
        <v>449</v>
      </c>
      <c r="B104" s="5" t="s">
        <v>210</v>
      </c>
      <c r="C104" s="107">
        <v>0</v>
      </c>
      <c r="D104" s="106"/>
      <c r="E104" s="106"/>
      <c r="F104" s="121">
        <f t="shared" si="2"/>
        <v>0</v>
      </c>
      <c r="G104" s="246">
        <v>0</v>
      </c>
      <c r="H104" s="247"/>
      <c r="I104" s="247"/>
      <c r="J104" s="244">
        <f t="shared" si="3"/>
        <v>0</v>
      </c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3"/>
      <c r="Y104" s="23"/>
    </row>
    <row r="105" spans="1:25" x14ac:dyDescent="0.3">
      <c r="A105" s="36" t="s">
        <v>419</v>
      </c>
      <c r="B105" s="5" t="s">
        <v>213</v>
      </c>
      <c r="C105" s="107">
        <v>0</v>
      </c>
      <c r="D105" s="106"/>
      <c r="E105" s="106"/>
      <c r="F105" s="121">
        <f t="shared" si="2"/>
        <v>0</v>
      </c>
      <c r="G105" s="246">
        <v>0</v>
      </c>
      <c r="H105" s="247"/>
      <c r="I105" s="247"/>
      <c r="J105" s="244">
        <f t="shared" si="3"/>
        <v>0</v>
      </c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3"/>
      <c r="Y105" s="23"/>
    </row>
    <row r="106" spans="1:25" x14ac:dyDescent="0.3">
      <c r="A106" s="13" t="s">
        <v>214</v>
      </c>
      <c r="B106" s="5" t="s">
        <v>215</v>
      </c>
      <c r="C106" s="113">
        <v>0</v>
      </c>
      <c r="D106" s="105"/>
      <c r="E106" s="105"/>
      <c r="F106" s="121">
        <f t="shared" si="2"/>
        <v>0</v>
      </c>
      <c r="G106" s="278">
        <v>0</v>
      </c>
      <c r="H106" s="279"/>
      <c r="I106" s="279"/>
      <c r="J106" s="244">
        <f t="shared" si="3"/>
        <v>0</v>
      </c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3"/>
      <c r="Y106" s="23"/>
    </row>
    <row r="107" spans="1:25" x14ac:dyDescent="0.3">
      <c r="A107" s="13" t="s">
        <v>450</v>
      </c>
      <c r="B107" s="5" t="s">
        <v>216</v>
      </c>
      <c r="C107" s="113">
        <v>0</v>
      </c>
      <c r="D107" s="105"/>
      <c r="E107" s="105"/>
      <c r="F107" s="121">
        <f t="shared" si="2"/>
        <v>0</v>
      </c>
      <c r="G107" s="278">
        <v>0</v>
      </c>
      <c r="H107" s="279"/>
      <c r="I107" s="279"/>
      <c r="J107" s="244">
        <f t="shared" si="3"/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3"/>
      <c r="Y107" s="23"/>
    </row>
    <row r="108" spans="1:25" x14ac:dyDescent="0.3">
      <c r="A108" s="14" t="s">
        <v>417</v>
      </c>
      <c r="B108" s="7" t="s">
        <v>217</v>
      </c>
      <c r="C108" s="108">
        <f>SUM(C104:C107)</f>
        <v>0</v>
      </c>
      <c r="D108" s="108">
        <f>SUM(D104:D107)</f>
        <v>0</v>
      </c>
      <c r="E108" s="108">
        <f>SUM(E104:E107)</f>
        <v>0</v>
      </c>
      <c r="F108" s="121">
        <f t="shared" si="2"/>
        <v>0</v>
      </c>
      <c r="G108" s="281">
        <f>SUM(G104:G107)</f>
        <v>0</v>
      </c>
      <c r="H108" s="281">
        <f>SUM(H104:H107)</f>
        <v>0</v>
      </c>
      <c r="I108" s="281">
        <f>SUM(I104:I107)</f>
        <v>0</v>
      </c>
      <c r="J108" s="244">
        <f t="shared" si="3"/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3"/>
      <c r="Y108" s="23"/>
    </row>
    <row r="109" spans="1:25" x14ac:dyDescent="0.3">
      <c r="A109" s="36" t="s">
        <v>218</v>
      </c>
      <c r="B109" s="5" t="s">
        <v>219</v>
      </c>
      <c r="C109" s="107">
        <v>0</v>
      </c>
      <c r="D109" s="106"/>
      <c r="E109" s="106"/>
      <c r="F109" s="121">
        <f t="shared" si="2"/>
        <v>0</v>
      </c>
      <c r="G109" s="246">
        <v>0</v>
      </c>
      <c r="H109" s="247"/>
      <c r="I109" s="247"/>
      <c r="J109" s="244">
        <f t="shared" si="3"/>
        <v>0</v>
      </c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3"/>
      <c r="Y109" s="23"/>
    </row>
    <row r="110" spans="1:25" x14ac:dyDescent="0.3">
      <c r="A110" s="36" t="s">
        <v>220</v>
      </c>
      <c r="B110" s="5" t="s">
        <v>221</v>
      </c>
      <c r="C110" s="246">
        <v>3500869</v>
      </c>
      <c r="D110" s="247"/>
      <c r="E110" s="247"/>
      <c r="F110" s="244">
        <f t="shared" si="2"/>
        <v>3500869</v>
      </c>
      <c r="G110" s="246">
        <v>3500869</v>
      </c>
      <c r="H110" s="247"/>
      <c r="I110" s="247"/>
      <c r="J110" s="244">
        <f t="shared" si="3"/>
        <v>3500869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3"/>
      <c r="Y110" s="23"/>
    </row>
    <row r="111" spans="1:25" x14ac:dyDescent="0.3">
      <c r="A111" s="14" t="s">
        <v>222</v>
      </c>
      <c r="B111" s="7" t="s">
        <v>223</v>
      </c>
      <c r="C111" s="246">
        <v>48773094</v>
      </c>
      <c r="D111" s="247"/>
      <c r="E111" s="247"/>
      <c r="F111" s="244">
        <f t="shared" si="2"/>
        <v>48773094</v>
      </c>
      <c r="G111" s="246">
        <v>48773094</v>
      </c>
      <c r="H111" s="247"/>
      <c r="I111" s="247"/>
      <c r="J111" s="244">
        <f t="shared" si="3"/>
        <v>48773094</v>
      </c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3"/>
      <c r="Y111" s="23"/>
    </row>
    <row r="112" spans="1:25" x14ac:dyDescent="0.3">
      <c r="A112" s="36" t="s">
        <v>224</v>
      </c>
      <c r="B112" s="5" t="s">
        <v>225</v>
      </c>
      <c r="C112" s="246">
        <v>0</v>
      </c>
      <c r="D112" s="247"/>
      <c r="E112" s="247"/>
      <c r="F112" s="244">
        <f t="shared" si="2"/>
        <v>0</v>
      </c>
      <c r="G112" s="246"/>
      <c r="H112" s="247"/>
      <c r="I112" s="247"/>
      <c r="J112" s="244">
        <f t="shared" si="3"/>
        <v>0</v>
      </c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3"/>
      <c r="Y112" s="23"/>
    </row>
    <row r="113" spans="1:25" x14ac:dyDescent="0.3">
      <c r="A113" s="36" t="s">
        <v>226</v>
      </c>
      <c r="B113" s="5" t="s">
        <v>227</v>
      </c>
      <c r="C113" s="246">
        <v>0</v>
      </c>
      <c r="D113" s="247"/>
      <c r="E113" s="247"/>
      <c r="F113" s="244">
        <f t="shared" si="2"/>
        <v>0</v>
      </c>
      <c r="G113" s="246">
        <v>0</v>
      </c>
      <c r="H113" s="247"/>
      <c r="I113" s="247"/>
      <c r="J113" s="244">
        <f t="shared" si="3"/>
        <v>0</v>
      </c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3"/>
      <c r="Y113" s="23"/>
    </row>
    <row r="114" spans="1:25" x14ac:dyDescent="0.3">
      <c r="A114" s="36" t="s">
        <v>228</v>
      </c>
      <c r="B114" s="5" t="s">
        <v>229</v>
      </c>
      <c r="C114" s="107">
        <v>0</v>
      </c>
      <c r="D114" s="106"/>
      <c r="E114" s="106"/>
      <c r="F114" s="121">
        <f t="shared" si="2"/>
        <v>0</v>
      </c>
      <c r="G114" s="246">
        <v>0</v>
      </c>
      <c r="H114" s="247"/>
      <c r="I114" s="247"/>
      <c r="J114" s="244">
        <f t="shared" si="3"/>
        <v>0</v>
      </c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3"/>
      <c r="Y114" s="23"/>
    </row>
    <row r="115" spans="1:25" x14ac:dyDescent="0.3">
      <c r="A115" s="37" t="s">
        <v>418</v>
      </c>
      <c r="B115" s="38" t="s">
        <v>230</v>
      </c>
      <c r="C115" s="108">
        <f>+C103+C108+C109+C110+C111+C112+C113+C114</f>
        <v>52273963</v>
      </c>
      <c r="D115" s="108">
        <f>SUM(D100:D114)</f>
        <v>0</v>
      </c>
      <c r="E115" s="108">
        <f>SUM(E100:E114)</f>
        <v>0</v>
      </c>
      <c r="F115" s="121">
        <f t="shared" si="2"/>
        <v>52273963</v>
      </c>
      <c r="G115" s="281">
        <f>+G103+G108+G109+G110+G111+G112+G113+G114</f>
        <v>52273963</v>
      </c>
      <c r="H115" s="281">
        <f>SUM(H100:H114)</f>
        <v>0</v>
      </c>
      <c r="I115" s="281">
        <f>SUM(I100:I114)</f>
        <v>0</v>
      </c>
      <c r="J115" s="244">
        <f t="shared" si="3"/>
        <v>52273963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3"/>
      <c r="Y115" s="23"/>
    </row>
    <row r="116" spans="1:25" x14ac:dyDescent="0.3">
      <c r="A116" s="36" t="s">
        <v>231</v>
      </c>
      <c r="B116" s="5" t="s">
        <v>232</v>
      </c>
      <c r="C116" s="107">
        <v>0</v>
      </c>
      <c r="D116" s="106"/>
      <c r="E116" s="106"/>
      <c r="F116" s="121">
        <f t="shared" si="2"/>
        <v>0</v>
      </c>
      <c r="G116" s="246">
        <v>0</v>
      </c>
      <c r="H116" s="247"/>
      <c r="I116" s="247"/>
      <c r="J116" s="244">
        <f t="shared" si="3"/>
        <v>0</v>
      </c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3"/>
      <c r="Y116" s="23"/>
    </row>
    <row r="117" spans="1:25" x14ac:dyDescent="0.3">
      <c r="A117" s="13" t="s">
        <v>233</v>
      </c>
      <c r="B117" s="5" t="s">
        <v>234</v>
      </c>
      <c r="C117" s="113">
        <v>0</v>
      </c>
      <c r="D117" s="105"/>
      <c r="E117" s="105"/>
      <c r="F117" s="121">
        <f t="shared" si="2"/>
        <v>0</v>
      </c>
      <c r="G117" s="278">
        <v>0</v>
      </c>
      <c r="H117" s="279"/>
      <c r="I117" s="279"/>
      <c r="J117" s="244">
        <f t="shared" si="3"/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3"/>
      <c r="Y117" s="23"/>
    </row>
    <row r="118" spans="1:25" x14ac:dyDescent="0.3">
      <c r="A118" s="36" t="s">
        <v>451</v>
      </c>
      <c r="B118" s="5" t="s">
        <v>235</v>
      </c>
      <c r="C118" s="107">
        <v>0</v>
      </c>
      <c r="D118" s="106"/>
      <c r="E118" s="106"/>
      <c r="F118" s="121">
        <f t="shared" si="2"/>
        <v>0</v>
      </c>
      <c r="G118" s="246">
        <v>0</v>
      </c>
      <c r="H118" s="247"/>
      <c r="I118" s="247"/>
      <c r="J118" s="244">
        <f t="shared" si="3"/>
        <v>0</v>
      </c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3"/>
      <c r="Y118" s="23"/>
    </row>
    <row r="119" spans="1:25" x14ac:dyDescent="0.3">
      <c r="A119" s="36" t="s">
        <v>420</v>
      </c>
      <c r="B119" s="5" t="s">
        <v>236</v>
      </c>
      <c r="C119" s="107">
        <v>0</v>
      </c>
      <c r="D119" s="106"/>
      <c r="E119" s="106"/>
      <c r="F119" s="121">
        <f t="shared" si="2"/>
        <v>0</v>
      </c>
      <c r="G119" s="246">
        <v>0</v>
      </c>
      <c r="H119" s="247"/>
      <c r="I119" s="247"/>
      <c r="J119" s="244">
        <f t="shared" si="3"/>
        <v>0</v>
      </c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3"/>
      <c r="Y119" s="23"/>
    </row>
    <row r="120" spans="1:25" x14ac:dyDescent="0.3">
      <c r="A120" s="37" t="s">
        <v>421</v>
      </c>
      <c r="B120" s="38" t="s">
        <v>240</v>
      </c>
      <c r="C120" s="108">
        <f>SUM(C116:C119)</f>
        <v>0</v>
      </c>
      <c r="D120" s="108">
        <f>SUM(D116:D119)</f>
        <v>0</v>
      </c>
      <c r="E120" s="108">
        <f>SUM(E116:E119)</f>
        <v>0</v>
      </c>
      <c r="F120" s="121">
        <f t="shared" si="2"/>
        <v>0</v>
      </c>
      <c r="G120" s="281">
        <f>SUM(G116:G119)</f>
        <v>0</v>
      </c>
      <c r="H120" s="281">
        <f>SUM(H116:H119)</f>
        <v>0</v>
      </c>
      <c r="I120" s="281">
        <f>SUM(I116:I119)</f>
        <v>0</v>
      </c>
      <c r="J120" s="244">
        <f t="shared" si="3"/>
        <v>0</v>
      </c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3"/>
      <c r="Y120" s="23"/>
    </row>
    <row r="121" spans="1:25" x14ac:dyDescent="0.3">
      <c r="A121" s="13" t="s">
        <v>241</v>
      </c>
      <c r="B121" s="5" t="s">
        <v>242</v>
      </c>
      <c r="C121" s="113">
        <v>0</v>
      </c>
      <c r="D121" s="105"/>
      <c r="E121" s="105"/>
      <c r="F121" s="121">
        <f t="shared" si="2"/>
        <v>0</v>
      </c>
      <c r="G121" s="278">
        <v>0</v>
      </c>
      <c r="H121" s="279"/>
      <c r="I121" s="279"/>
      <c r="J121" s="244">
        <f t="shared" si="3"/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3"/>
      <c r="Y121" s="23"/>
    </row>
    <row r="122" spans="1:25" ht="15.6" x14ac:dyDescent="0.3">
      <c r="A122" s="39" t="s">
        <v>455</v>
      </c>
      <c r="B122" s="40" t="s">
        <v>243</v>
      </c>
      <c r="C122" s="109">
        <f>+C120+C115</f>
        <v>52273963</v>
      </c>
      <c r="D122" s="109">
        <f>+D120+D115</f>
        <v>0</v>
      </c>
      <c r="E122" s="109">
        <f>+E120+E115</f>
        <v>0</v>
      </c>
      <c r="F122" s="123">
        <f t="shared" si="2"/>
        <v>52273963</v>
      </c>
      <c r="G122" s="123">
        <f>+G120+G115</f>
        <v>52273963</v>
      </c>
      <c r="H122" s="109">
        <f>+H120+H115</f>
        <v>0</v>
      </c>
      <c r="I122" s="109">
        <f>+I120+I115</f>
        <v>0</v>
      </c>
      <c r="J122" s="123">
        <f t="shared" si="3"/>
        <v>52273963</v>
      </c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3"/>
      <c r="Y122" s="23"/>
    </row>
    <row r="123" spans="1:25" ht="15.6" x14ac:dyDescent="0.3">
      <c r="A123" s="43" t="s">
        <v>491</v>
      </c>
      <c r="B123" s="44"/>
      <c r="C123" s="96">
        <f>+C122+C99</f>
        <v>281041153</v>
      </c>
      <c r="D123" s="96">
        <f>+D122+D99</f>
        <v>90103729</v>
      </c>
      <c r="E123" s="96">
        <f>+E122+E99</f>
        <v>0</v>
      </c>
      <c r="F123" s="124">
        <f t="shared" si="2"/>
        <v>371144882</v>
      </c>
      <c r="G123" s="124">
        <f>+G122+G99</f>
        <v>393257945</v>
      </c>
      <c r="H123" s="96">
        <f>+H122+H99</f>
        <v>0</v>
      </c>
      <c r="I123" s="96">
        <f>+I122+I99</f>
        <v>0</v>
      </c>
      <c r="J123" s="124">
        <f t="shared" si="3"/>
        <v>393257945</v>
      </c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 x14ac:dyDescent="0.3">
      <c r="B124" s="23"/>
      <c r="C124" s="23"/>
      <c r="D124" s="23"/>
      <c r="E124" s="23"/>
      <c r="F124" s="125"/>
      <c r="G124" s="240"/>
      <c r="H124" s="23"/>
      <c r="I124" s="23"/>
      <c r="J124" s="125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x14ac:dyDescent="0.3">
      <c r="B125" s="23"/>
      <c r="C125" s="23"/>
      <c r="D125" s="23"/>
      <c r="E125" s="23"/>
      <c r="F125" s="125"/>
      <c r="G125" s="240"/>
      <c r="H125" s="23"/>
      <c r="I125" s="23"/>
      <c r="J125" s="125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x14ac:dyDescent="0.3">
      <c r="B126" s="23"/>
      <c r="C126" s="23"/>
      <c r="D126" s="23"/>
      <c r="E126" s="23"/>
      <c r="F126" s="125"/>
      <c r="G126" s="240"/>
      <c r="H126" s="23"/>
      <c r="I126" s="23"/>
      <c r="J126" s="125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x14ac:dyDescent="0.3">
      <c r="B127" s="23"/>
      <c r="C127" s="23"/>
      <c r="D127" s="23"/>
      <c r="E127" s="23"/>
      <c r="F127" s="125"/>
      <c r="G127" s="282"/>
      <c r="H127" s="23"/>
      <c r="I127" s="23"/>
      <c r="J127" s="125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x14ac:dyDescent="0.3">
      <c r="B128" s="23"/>
      <c r="C128" s="23"/>
      <c r="D128" s="23"/>
      <c r="E128" s="23"/>
      <c r="F128" s="125"/>
      <c r="G128" s="240"/>
      <c r="H128" s="23"/>
      <c r="I128" s="23"/>
      <c r="J128" s="125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2:25" x14ac:dyDescent="0.3">
      <c r="B129" s="23"/>
      <c r="C129" s="23"/>
      <c r="D129" s="23"/>
      <c r="E129" s="23"/>
      <c r="F129" s="125"/>
      <c r="G129" s="240"/>
      <c r="H129" s="23"/>
      <c r="I129" s="23"/>
      <c r="J129" s="125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2:25" x14ac:dyDescent="0.3">
      <c r="B130" s="23"/>
      <c r="C130" s="23"/>
      <c r="D130" s="23"/>
      <c r="E130" s="23"/>
      <c r="F130" s="125"/>
      <c r="G130" s="240"/>
      <c r="H130" s="23"/>
      <c r="I130" s="23"/>
      <c r="J130" s="125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2:25" x14ac:dyDescent="0.3">
      <c r="B131" s="23"/>
      <c r="C131" s="23"/>
      <c r="D131" s="23"/>
      <c r="E131" s="23"/>
      <c r="F131" s="125"/>
      <c r="G131" s="240"/>
      <c r="H131" s="23"/>
      <c r="I131" s="23"/>
      <c r="J131" s="125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2:25" x14ac:dyDescent="0.3">
      <c r="B132" s="23"/>
      <c r="C132" s="23"/>
      <c r="D132" s="23"/>
      <c r="E132" s="23"/>
      <c r="F132" s="125"/>
      <c r="G132" s="240"/>
      <c r="H132" s="23"/>
      <c r="I132" s="23"/>
      <c r="J132" s="125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2:25" x14ac:dyDescent="0.3">
      <c r="B133" s="23"/>
      <c r="C133" s="23"/>
      <c r="D133" s="23"/>
      <c r="E133" s="23"/>
      <c r="F133" s="125"/>
      <c r="G133" s="240"/>
      <c r="H133" s="23"/>
      <c r="I133" s="23"/>
      <c r="J133" s="125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2:25" x14ac:dyDescent="0.3">
      <c r="B134" s="23"/>
      <c r="C134" s="23"/>
      <c r="D134" s="23"/>
      <c r="E134" s="23"/>
      <c r="F134" s="125"/>
      <c r="G134" s="240"/>
      <c r="H134" s="23"/>
      <c r="I134" s="23"/>
      <c r="J134" s="125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2:25" x14ac:dyDescent="0.3">
      <c r="B135" s="23"/>
      <c r="C135" s="23"/>
      <c r="D135" s="23"/>
      <c r="E135" s="23"/>
      <c r="F135" s="125"/>
      <c r="G135" s="240"/>
      <c r="H135" s="23"/>
      <c r="I135" s="23"/>
      <c r="J135" s="125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2:25" x14ac:dyDescent="0.3">
      <c r="B136" s="23"/>
      <c r="C136" s="23"/>
      <c r="D136" s="23"/>
      <c r="E136" s="23"/>
      <c r="F136" s="125"/>
      <c r="G136" s="240"/>
      <c r="H136" s="23"/>
      <c r="I136" s="23"/>
      <c r="J136" s="125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2:25" x14ac:dyDescent="0.3">
      <c r="B137" s="23"/>
      <c r="C137" s="23"/>
      <c r="D137" s="23"/>
      <c r="E137" s="23"/>
      <c r="F137" s="125"/>
      <c r="G137" s="240"/>
      <c r="H137" s="23"/>
      <c r="I137" s="23"/>
      <c r="J137" s="125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2:25" x14ac:dyDescent="0.3">
      <c r="B138" s="23"/>
      <c r="C138" s="23"/>
      <c r="D138" s="23"/>
      <c r="E138" s="23"/>
      <c r="F138" s="125"/>
      <c r="G138" s="240"/>
      <c r="H138" s="23"/>
      <c r="I138" s="23"/>
      <c r="J138" s="125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2:25" x14ac:dyDescent="0.3">
      <c r="B139" s="23"/>
      <c r="C139" s="23"/>
      <c r="D139" s="23"/>
      <c r="E139" s="23"/>
      <c r="F139" s="125"/>
      <c r="G139" s="240"/>
      <c r="H139" s="23"/>
      <c r="I139" s="23"/>
      <c r="J139" s="125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2:25" x14ac:dyDescent="0.3">
      <c r="B140" s="23"/>
      <c r="C140" s="23"/>
      <c r="D140" s="23"/>
      <c r="E140" s="23"/>
      <c r="F140" s="125"/>
      <c r="G140" s="240"/>
      <c r="H140" s="23"/>
      <c r="I140" s="23"/>
      <c r="J140" s="125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2:25" x14ac:dyDescent="0.3">
      <c r="B141" s="23"/>
      <c r="C141" s="23"/>
      <c r="D141" s="23"/>
      <c r="E141" s="23"/>
      <c r="F141" s="125"/>
      <c r="G141" s="240"/>
      <c r="H141" s="23"/>
      <c r="I141" s="23"/>
      <c r="J141" s="125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2:25" x14ac:dyDescent="0.3">
      <c r="B142" s="23"/>
      <c r="C142" s="23"/>
      <c r="D142" s="23"/>
      <c r="E142" s="23"/>
      <c r="F142" s="125"/>
      <c r="G142" s="240"/>
      <c r="H142" s="23"/>
      <c r="I142" s="23"/>
      <c r="J142" s="125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2:25" x14ac:dyDescent="0.3">
      <c r="B143" s="23"/>
      <c r="C143" s="23"/>
      <c r="D143" s="23"/>
      <c r="E143" s="23"/>
      <c r="F143" s="125"/>
      <c r="G143" s="240"/>
      <c r="H143" s="23"/>
      <c r="I143" s="23"/>
      <c r="J143" s="125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2:25" x14ac:dyDescent="0.3">
      <c r="B144" s="23"/>
      <c r="C144" s="23"/>
      <c r="D144" s="23"/>
      <c r="E144" s="23"/>
      <c r="F144" s="125"/>
      <c r="G144" s="240"/>
      <c r="H144" s="23"/>
      <c r="I144" s="23"/>
      <c r="J144" s="125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2:25" x14ac:dyDescent="0.3">
      <c r="B145" s="23"/>
      <c r="C145" s="23"/>
      <c r="D145" s="23"/>
      <c r="E145" s="23"/>
      <c r="F145" s="125"/>
      <c r="G145" s="240"/>
      <c r="H145" s="23"/>
      <c r="I145" s="23"/>
      <c r="J145" s="125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2:25" x14ac:dyDescent="0.3">
      <c r="B146" s="23"/>
      <c r="C146" s="23"/>
      <c r="D146" s="23"/>
      <c r="E146" s="23"/>
      <c r="F146" s="125"/>
      <c r="G146" s="240"/>
      <c r="H146" s="23"/>
      <c r="I146" s="23"/>
      <c r="J146" s="125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2:25" x14ac:dyDescent="0.3">
      <c r="B147" s="23"/>
      <c r="C147" s="23"/>
      <c r="D147" s="23"/>
      <c r="E147" s="23"/>
      <c r="F147" s="125"/>
      <c r="G147" s="240"/>
      <c r="H147" s="23"/>
      <c r="I147" s="23"/>
      <c r="J147" s="125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2:25" x14ac:dyDescent="0.3">
      <c r="B148" s="23"/>
      <c r="C148" s="23"/>
      <c r="D148" s="23"/>
      <c r="E148" s="23"/>
      <c r="F148" s="125"/>
      <c r="G148" s="240"/>
      <c r="H148" s="23"/>
      <c r="I148" s="23"/>
      <c r="J148" s="125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2:25" x14ac:dyDescent="0.3">
      <c r="B149" s="23"/>
      <c r="C149" s="23"/>
      <c r="D149" s="23"/>
      <c r="E149" s="23"/>
      <c r="F149" s="125"/>
      <c r="G149" s="240"/>
      <c r="H149" s="23"/>
      <c r="I149" s="23"/>
      <c r="J149" s="125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2:25" x14ac:dyDescent="0.3">
      <c r="B150" s="23"/>
      <c r="C150" s="23"/>
      <c r="D150" s="23"/>
      <c r="E150" s="23"/>
      <c r="F150" s="125"/>
      <c r="G150" s="240"/>
      <c r="H150" s="23"/>
      <c r="I150" s="23"/>
      <c r="J150" s="125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2:25" x14ac:dyDescent="0.3">
      <c r="B151" s="23"/>
      <c r="C151" s="23"/>
      <c r="D151" s="23"/>
      <c r="E151" s="23"/>
      <c r="F151" s="125"/>
      <c r="G151" s="240"/>
      <c r="H151" s="23"/>
      <c r="I151" s="23"/>
      <c r="J151" s="125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2:25" x14ac:dyDescent="0.3">
      <c r="B152" s="23"/>
      <c r="C152" s="23"/>
      <c r="D152" s="23"/>
      <c r="E152" s="23"/>
      <c r="F152" s="125"/>
      <c r="G152" s="240"/>
      <c r="H152" s="23"/>
      <c r="I152" s="23"/>
      <c r="J152" s="125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2:25" x14ac:dyDescent="0.3">
      <c r="B153" s="23"/>
      <c r="C153" s="23"/>
      <c r="D153" s="23"/>
      <c r="E153" s="23"/>
      <c r="F153" s="125"/>
      <c r="G153" s="240"/>
      <c r="H153" s="23"/>
      <c r="I153" s="23"/>
      <c r="J153" s="125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2:25" x14ac:dyDescent="0.3">
      <c r="B154" s="23"/>
      <c r="C154" s="23"/>
      <c r="D154" s="23"/>
      <c r="E154" s="23"/>
      <c r="F154" s="125"/>
      <c r="G154" s="240"/>
      <c r="H154" s="23"/>
      <c r="I154" s="23"/>
      <c r="J154" s="125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2:25" x14ac:dyDescent="0.3">
      <c r="B155" s="23"/>
      <c r="C155" s="23"/>
      <c r="D155" s="23"/>
      <c r="E155" s="23"/>
      <c r="F155" s="125"/>
      <c r="G155" s="240"/>
      <c r="H155" s="23"/>
      <c r="I155" s="23"/>
      <c r="J155" s="125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2:25" x14ac:dyDescent="0.3">
      <c r="B156" s="23"/>
      <c r="C156" s="23"/>
      <c r="D156" s="23"/>
      <c r="E156" s="23"/>
      <c r="F156" s="125"/>
      <c r="G156" s="240"/>
      <c r="H156" s="23"/>
      <c r="I156" s="23"/>
      <c r="J156" s="125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2:25" x14ac:dyDescent="0.3">
      <c r="B157" s="23"/>
      <c r="C157" s="23"/>
      <c r="D157" s="23"/>
      <c r="E157" s="23"/>
      <c r="F157" s="125"/>
      <c r="G157" s="240"/>
      <c r="H157" s="23"/>
      <c r="I157" s="23"/>
      <c r="J157" s="125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2:25" x14ac:dyDescent="0.3">
      <c r="B158" s="23"/>
      <c r="C158" s="23"/>
      <c r="D158" s="23"/>
      <c r="E158" s="23"/>
      <c r="F158" s="125"/>
      <c r="G158" s="240"/>
      <c r="H158" s="23"/>
      <c r="I158" s="23"/>
      <c r="J158" s="125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2:25" x14ac:dyDescent="0.3">
      <c r="B159" s="23"/>
      <c r="C159" s="23"/>
      <c r="D159" s="23"/>
      <c r="E159" s="23"/>
      <c r="F159" s="125"/>
      <c r="G159" s="240"/>
      <c r="H159" s="23"/>
      <c r="I159" s="23"/>
      <c r="J159" s="125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2:25" x14ac:dyDescent="0.3">
      <c r="B160" s="23"/>
      <c r="C160" s="23"/>
      <c r="D160" s="23"/>
      <c r="E160" s="23"/>
      <c r="F160" s="125"/>
      <c r="G160" s="240"/>
      <c r="H160" s="23"/>
      <c r="I160" s="23"/>
      <c r="J160" s="125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2:25" x14ac:dyDescent="0.3">
      <c r="B161" s="23"/>
      <c r="C161" s="23"/>
      <c r="D161" s="23"/>
      <c r="E161" s="23"/>
      <c r="F161" s="125"/>
      <c r="G161" s="240"/>
      <c r="H161" s="23"/>
      <c r="I161" s="23"/>
      <c r="J161" s="125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2:25" x14ac:dyDescent="0.3">
      <c r="B162" s="23"/>
      <c r="C162" s="23"/>
      <c r="D162" s="23"/>
      <c r="E162" s="23"/>
      <c r="F162" s="125"/>
      <c r="G162" s="240"/>
      <c r="H162" s="23"/>
      <c r="I162" s="23"/>
      <c r="J162" s="125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2:25" x14ac:dyDescent="0.3">
      <c r="B163" s="23"/>
      <c r="C163" s="23"/>
      <c r="D163" s="23"/>
      <c r="E163" s="23"/>
      <c r="F163" s="125"/>
      <c r="G163" s="240"/>
      <c r="H163" s="23"/>
      <c r="I163" s="23"/>
      <c r="J163" s="125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2:25" x14ac:dyDescent="0.3">
      <c r="B164" s="23"/>
      <c r="C164" s="23"/>
      <c r="D164" s="23"/>
      <c r="E164" s="23"/>
      <c r="F164" s="125"/>
      <c r="G164" s="240"/>
      <c r="H164" s="23"/>
      <c r="I164" s="23"/>
      <c r="J164" s="125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2:25" x14ac:dyDescent="0.3">
      <c r="B165" s="23"/>
      <c r="C165" s="23"/>
      <c r="D165" s="23"/>
      <c r="E165" s="23"/>
      <c r="F165" s="125"/>
      <c r="G165" s="240"/>
      <c r="H165" s="23"/>
      <c r="I165" s="23"/>
      <c r="J165" s="125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2:25" x14ac:dyDescent="0.3">
      <c r="B166" s="23"/>
      <c r="C166" s="23"/>
      <c r="D166" s="23"/>
      <c r="E166" s="23"/>
      <c r="F166" s="125"/>
      <c r="G166" s="240"/>
      <c r="H166" s="23"/>
      <c r="I166" s="23"/>
      <c r="J166" s="125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2:25" x14ac:dyDescent="0.3">
      <c r="B167" s="23"/>
      <c r="C167" s="23"/>
      <c r="D167" s="23"/>
      <c r="E167" s="23"/>
      <c r="F167" s="125"/>
      <c r="G167" s="240"/>
      <c r="H167" s="23"/>
      <c r="I167" s="23"/>
      <c r="J167" s="125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2:25" x14ac:dyDescent="0.3">
      <c r="B168" s="23"/>
      <c r="C168" s="23"/>
      <c r="D168" s="23"/>
      <c r="E168" s="23"/>
      <c r="F168" s="125"/>
      <c r="G168" s="240"/>
      <c r="H168" s="23"/>
      <c r="I168" s="23"/>
      <c r="J168" s="125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2:25" x14ac:dyDescent="0.3">
      <c r="B169" s="23"/>
      <c r="C169" s="23"/>
      <c r="D169" s="23"/>
      <c r="E169" s="23"/>
      <c r="F169" s="125"/>
      <c r="G169" s="240"/>
      <c r="H169" s="23"/>
      <c r="I169" s="23"/>
      <c r="J169" s="125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2:25" x14ac:dyDescent="0.3">
      <c r="B170" s="23"/>
      <c r="C170" s="23"/>
      <c r="D170" s="23"/>
      <c r="E170" s="23"/>
      <c r="F170" s="125"/>
      <c r="G170" s="240"/>
      <c r="H170" s="23"/>
      <c r="I170" s="23"/>
      <c r="J170" s="125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2:25" x14ac:dyDescent="0.3">
      <c r="B171" s="23"/>
      <c r="C171" s="23"/>
      <c r="D171" s="23"/>
      <c r="E171" s="23"/>
      <c r="F171" s="125"/>
      <c r="H171" s="23"/>
      <c r="I171" s="23"/>
      <c r="J171" s="125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2:25" x14ac:dyDescent="0.3">
      <c r="B172" s="23"/>
      <c r="C172" s="23"/>
      <c r="D172" s="23"/>
      <c r="E172" s="23"/>
      <c r="F172" s="125"/>
      <c r="H172" s="23"/>
      <c r="I172" s="23"/>
      <c r="J172" s="125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</row>
  </sheetData>
  <mergeCells count="4">
    <mergeCell ref="A2:F2"/>
    <mergeCell ref="A3:F3"/>
    <mergeCell ref="C5:F5"/>
    <mergeCell ref="G5:J5"/>
  </mergeCells>
  <phoneticPr fontId="39" type="noConversion"/>
  <pageMargins left="0.70866141732283472" right="0.70866141732283472" top="0.74803149606299213" bottom="0.74803149606299213" header="0.31496062992125984" footer="0.31496062992125984"/>
  <pageSetup paperSize="8" scale="5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72"/>
  <sheetViews>
    <sheetView topLeftCell="A25" zoomScaleNormal="100" workbookViewId="0">
      <selection activeCell="G60" sqref="G60"/>
    </sheetView>
  </sheetViews>
  <sheetFormatPr defaultRowHeight="14.4" x14ac:dyDescent="0.3"/>
  <cols>
    <col min="1" max="1" width="77.33203125" customWidth="1"/>
    <col min="2" max="2" width="16.5546875" customWidth="1"/>
    <col min="3" max="3" width="14.109375" customWidth="1"/>
    <col min="4" max="4" width="9.33203125" hidden="1" customWidth="1"/>
    <col min="5" max="5" width="7.6640625" hidden="1" customWidth="1"/>
    <col min="6" max="6" width="14.33203125" style="120" bestFit="1" customWidth="1"/>
    <col min="7" max="7" width="17.109375" customWidth="1"/>
    <col min="8" max="8" width="20.109375" customWidth="1"/>
    <col min="9" max="9" width="18.88671875" customWidth="1"/>
    <col min="10" max="10" width="15.6640625" style="120" customWidth="1"/>
  </cols>
  <sheetData>
    <row r="1" spans="1:11" x14ac:dyDescent="0.3">
      <c r="G1" s="291" t="s">
        <v>696</v>
      </c>
      <c r="H1" s="291"/>
      <c r="I1" s="291"/>
      <c r="J1" s="291"/>
    </row>
    <row r="2" spans="1:11" ht="20.25" customHeight="1" x14ac:dyDescent="0.35">
      <c r="A2" s="290" t="s">
        <v>714</v>
      </c>
      <c r="B2" s="293"/>
      <c r="C2" s="293"/>
      <c r="D2" s="293"/>
      <c r="E2" s="293"/>
      <c r="F2" s="289"/>
      <c r="J2"/>
    </row>
    <row r="3" spans="1:11" ht="19.5" customHeight="1" x14ac:dyDescent="0.35">
      <c r="A3" s="294" t="s">
        <v>647</v>
      </c>
      <c r="B3" s="293"/>
      <c r="C3" s="293"/>
      <c r="D3" s="293"/>
      <c r="E3" s="293"/>
      <c r="F3" s="289"/>
      <c r="H3" s="292" t="s">
        <v>673</v>
      </c>
      <c r="I3" s="292"/>
      <c r="J3" s="292"/>
      <c r="K3" s="292"/>
    </row>
    <row r="4" spans="1:11" ht="18" x14ac:dyDescent="0.35">
      <c r="A4" s="46"/>
    </row>
    <row r="5" spans="1:11" x14ac:dyDescent="0.3">
      <c r="A5" s="111" t="s">
        <v>633</v>
      </c>
      <c r="C5" s="295" t="s">
        <v>662</v>
      </c>
      <c r="D5" s="295"/>
      <c r="E5" s="295"/>
      <c r="F5" s="295"/>
      <c r="G5" s="295" t="s">
        <v>739</v>
      </c>
      <c r="H5" s="295"/>
      <c r="I5" s="295"/>
      <c r="J5" s="295"/>
    </row>
    <row r="6" spans="1:11" ht="66.599999999999994" x14ac:dyDescent="0.3">
      <c r="A6" s="2" t="s">
        <v>67</v>
      </c>
      <c r="B6" s="3" t="s">
        <v>68</v>
      </c>
      <c r="C6" s="59" t="s">
        <v>567</v>
      </c>
      <c r="D6" s="59" t="s">
        <v>568</v>
      </c>
      <c r="E6" s="59" t="s">
        <v>26</v>
      </c>
      <c r="F6" s="99" t="s">
        <v>2</v>
      </c>
      <c r="G6" s="59" t="s">
        <v>567</v>
      </c>
      <c r="H6" s="59" t="s">
        <v>568</v>
      </c>
      <c r="I6" s="59" t="s">
        <v>26</v>
      </c>
      <c r="J6" s="99" t="s">
        <v>2</v>
      </c>
    </row>
    <row r="7" spans="1:11" x14ac:dyDescent="0.3">
      <c r="A7" s="28" t="s">
        <v>69</v>
      </c>
      <c r="B7" s="28" t="s">
        <v>70</v>
      </c>
      <c r="C7" s="243">
        <v>27836763</v>
      </c>
      <c r="D7" s="243"/>
      <c r="E7" s="243"/>
      <c r="F7" s="244">
        <f>+C7+D7+E7</f>
        <v>27836763</v>
      </c>
      <c r="G7" s="243">
        <v>27836763</v>
      </c>
      <c r="H7" s="179"/>
      <c r="I7" s="179"/>
      <c r="J7" s="121">
        <f>+G7+H7+I7</f>
        <v>27836763</v>
      </c>
    </row>
    <row r="8" spans="1:11" x14ac:dyDescent="0.3">
      <c r="A8" s="28" t="s">
        <v>71</v>
      </c>
      <c r="B8" s="29" t="s">
        <v>72</v>
      </c>
      <c r="C8" s="243">
        <v>1113470</v>
      </c>
      <c r="D8" s="243"/>
      <c r="E8" s="243"/>
      <c r="F8" s="244">
        <f t="shared" ref="F8:F71" si="0">+C8+D8+E8</f>
        <v>1113470</v>
      </c>
      <c r="G8" s="243">
        <v>1113470</v>
      </c>
      <c r="H8" s="179"/>
      <c r="I8" s="179"/>
      <c r="J8" s="121">
        <f t="shared" ref="J8:J71" si="1">+G8+H8+I8</f>
        <v>1113470</v>
      </c>
    </row>
    <row r="9" spans="1:11" x14ac:dyDescent="0.3">
      <c r="A9" s="28" t="s">
        <v>73</v>
      </c>
      <c r="B9" s="29" t="s">
        <v>74</v>
      </c>
      <c r="C9" s="243">
        <v>0</v>
      </c>
      <c r="D9" s="243"/>
      <c r="E9" s="243"/>
      <c r="F9" s="244">
        <f t="shared" si="0"/>
        <v>0</v>
      </c>
      <c r="G9" s="243"/>
      <c r="H9" s="179"/>
      <c r="I9" s="179"/>
      <c r="J9" s="121">
        <f t="shared" si="1"/>
        <v>0</v>
      </c>
    </row>
    <row r="10" spans="1:11" x14ac:dyDescent="0.3">
      <c r="A10" s="30" t="s">
        <v>75</v>
      </c>
      <c r="B10" s="29" t="s">
        <v>76</v>
      </c>
      <c r="C10" s="243">
        <v>100000</v>
      </c>
      <c r="D10" s="243"/>
      <c r="E10" s="243"/>
      <c r="F10" s="244">
        <f t="shared" si="0"/>
        <v>100000</v>
      </c>
      <c r="G10" s="243">
        <v>100000</v>
      </c>
      <c r="H10" s="179"/>
      <c r="I10" s="179"/>
      <c r="J10" s="121">
        <f t="shared" si="1"/>
        <v>100000</v>
      </c>
    </row>
    <row r="11" spans="1:11" x14ac:dyDescent="0.3">
      <c r="A11" s="30" t="s">
        <v>77</v>
      </c>
      <c r="B11" s="29" t="s">
        <v>78</v>
      </c>
      <c r="C11" s="243">
        <v>0</v>
      </c>
      <c r="D11" s="243"/>
      <c r="E11" s="243"/>
      <c r="F11" s="244">
        <f t="shared" si="0"/>
        <v>0</v>
      </c>
      <c r="G11" s="243"/>
      <c r="H11" s="179"/>
      <c r="I11" s="179"/>
      <c r="J11" s="121">
        <f t="shared" si="1"/>
        <v>0</v>
      </c>
    </row>
    <row r="12" spans="1:11" x14ac:dyDescent="0.3">
      <c r="A12" s="30" t="s">
        <v>79</v>
      </c>
      <c r="B12" s="29" t="s">
        <v>80</v>
      </c>
      <c r="C12" s="243">
        <v>643104</v>
      </c>
      <c r="D12" s="243"/>
      <c r="E12" s="243"/>
      <c r="F12" s="244">
        <f t="shared" si="0"/>
        <v>643104</v>
      </c>
      <c r="G12" s="243">
        <v>643104</v>
      </c>
      <c r="H12" s="179"/>
      <c r="I12" s="179"/>
      <c r="J12" s="121">
        <f t="shared" si="1"/>
        <v>643104</v>
      </c>
    </row>
    <row r="13" spans="1:11" x14ac:dyDescent="0.3">
      <c r="A13" s="30" t="s">
        <v>81</v>
      </c>
      <c r="B13" s="29" t="s">
        <v>82</v>
      </c>
      <c r="C13" s="243">
        <v>0</v>
      </c>
      <c r="D13" s="243"/>
      <c r="E13" s="243"/>
      <c r="F13" s="244">
        <f t="shared" si="0"/>
        <v>0</v>
      </c>
      <c r="G13" s="243"/>
      <c r="H13" s="179"/>
      <c r="I13" s="179"/>
      <c r="J13" s="121">
        <f t="shared" si="1"/>
        <v>0</v>
      </c>
    </row>
    <row r="14" spans="1:11" x14ac:dyDescent="0.3">
      <c r="A14" s="30" t="s">
        <v>83</v>
      </c>
      <c r="B14" s="29" t="s">
        <v>84</v>
      </c>
      <c r="C14" s="243">
        <v>0</v>
      </c>
      <c r="D14" s="243"/>
      <c r="E14" s="243"/>
      <c r="F14" s="244">
        <f t="shared" si="0"/>
        <v>0</v>
      </c>
      <c r="G14" s="243"/>
      <c r="H14" s="179"/>
      <c r="I14" s="179"/>
      <c r="J14" s="121">
        <f t="shared" si="1"/>
        <v>0</v>
      </c>
    </row>
    <row r="15" spans="1:11" x14ac:dyDescent="0.3">
      <c r="A15" s="5" t="s">
        <v>85</v>
      </c>
      <c r="B15" s="29" t="s">
        <v>86</v>
      </c>
      <c r="C15" s="243">
        <f>132404</f>
        <v>132404</v>
      </c>
      <c r="D15" s="243"/>
      <c r="E15" s="243"/>
      <c r="F15" s="244">
        <f t="shared" si="0"/>
        <v>132404</v>
      </c>
      <c r="G15" s="243">
        <v>132404</v>
      </c>
      <c r="H15" s="179"/>
      <c r="I15" s="179"/>
      <c r="J15" s="121">
        <f t="shared" si="1"/>
        <v>132404</v>
      </c>
    </row>
    <row r="16" spans="1:11" x14ac:dyDescent="0.3">
      <c r="A16" s="5" t="s">
        <v>87</v>
      </c>
      <c r="B16" s="29" t="s">
        <v>88</v>
      </c>
      <c r="C16" s="243">
        <v>0</v>
      </c>
      <c r="D16" s="243"/>
      <c r="E16" s="243"/>
      <c r="F16" s="244">
        <f t="shared" si="0"/>
        <v>0</v>
      </c>
      <c r="G16" s="243"/>
      <c r="H16" s="179"/>
      <c r="I16" s="179"/>
      <c r="J16" s="121">
        <f t="shared" si="1"/>
        <v>0</v>
      </c>
    </row>
    <row r="17" spans="1:10" x14ac:dyDescent="0.3">
      <c r="A17" s="5" t="s">
        <v>89</v>
      </c>
      <c r="B17" s="29" t="s">
        <v>90</v>
      </c>
      <c r="C17" s="243">
        <v>0</v>
      </c>
      <c r="D17" s="243"/>
      <c r="E17" s="243"/>
      <c r="F17" s="244">
        <f t="shared" si="0"/>
        <v>0</v>
      </c>
      <c r="G17" s="243"/>
      <c r="H17" s="179"/>
      <c r="I17" s="179"/>
      <c r="J17" s="121">
        <f t="shared" si="1"/>
        <v>0</v>
      </c>
    </row>
    <row r="18" spans="1:10" x14ac:dyDescent="0.3">
      <c r="A18" s="5" t="s">
        <v>91</v>
      </c>
      <c r="B18" s="29" t="s">
        <v>92</v>
      </c>
      <c r="C18" s="243">
        <v>0</v>
      </c>
      <c r="D18" s="243"/>
      <c r="E18" s="243"/>
      <c r="F18" s="244">
        <f t="shared" si="0"/>
        <v>0</v>
      </c>
      <c r="G18" s="243"/>
      <c r="H18" s="179"/>
      <c r="I18" s="179"/>
      <c r="J18" s="121">
        <f t="shared" si="1"/>
        <v>0</v>
      </c>
    </row>
    <row r="19" spans="1:10" x14ac:dyDescent="0.3">
      <c r="A19" s="5" t="s">
        <v>422</v>
      </c>
      <c r="B19" s="29" t="s">
        <v>93</v>
      </c>
      <c r="C19" s="243">
        <f>200000+100000</f>
        <v>300000</v>
      </c>
      <c r="D19" s="243"/>
      <c r="E19" s="243"/>
      <c r="F19" s="244">
        <f t="shared" si="0"/>
        <v>300000</v>
      </c>
      <c r="G19" s="243">
        <v>300000</v>
      </c>
      <c r="H19" s="179"/>
      <c r="I19" s="179"/>
      <c r="J19" s="121">
        <f t="shared" si="1"/>
        <v>300000</v>
      </c>
    </row>
    <row r="20" spans="1:10" x14ac:dyDescent="0.3">
      <c r="A20" s="31" t="s">
        <v>366</v>
      </c>
      <c r="B20" s="32" t="s">
        <v>94</v>
      </c>
      <c r="C20" s="245">
        <f>SUM(C7:C19)</f>
        <v>30125741</v>
      </c>
      <c r="D20" s="245">
        <f>SUM(D7:D19)</f>
        <v>0</v>
      </c>
      <c r="E20" s="245">
        <f>SUM(E7:E19)</f>
        <v>0</v>
      </c>
      <c r="F20" s="244">
        <f t="shared" si="0"/>
        <v>30125741</v>
      </c>
      <c r="G20" s="245">
        <f>SUM(G7:G19)</f>
        <v>30125741</v>
      </c>
      <c r="H20" s="118">
        <f>SUM(H7:H19)</f>
        <v>0</v>
      </c>
      <c r="I20" s="118">
        <f>SUM(I7:I19)</f>
        <v>0</v>
      </c>
      <c r="J20" s="121">
        <f t="shared" si="1"/>
        <v>30125741</v>
      </c>
    </row>
    <row r="21" spans="1:10" x14ac:dyDescent="0.3">
      <c r="A21" s="5" t="s">
        <v>95</v>
      </c>
      <c r="B21" s="29" t="s">
        <v>96</v>
      </c>
      <c r="C21" s="243">
        <v>0</v>
      </c>
      <c r="D21" s="243"/>
      <c r="E21" s="243"/>
      <c r="F21" s="244">
        <f t="shared" si="0"/>
        <v>0</v>
      </c>
      <c r="G21" s="243">
        <v>0</v>
      </c>
      <c r="H21" s="179"/>
      <c r="I21" s="179"/>
      <c r="J21" s="121">
        <f t="shared" si="1"/>
        <v>0</v>
      </c>
    </row>
    <row r="22" spans="1:10" ht="26.4" x14ac:dyDescent="0.3">
      <c r="A22" s="5" t="s">
        <v>97</v>
      </c>
      <c r="B22" s="29" t="s">
        <v>98</v>
      </c>
      <c r="C22" s="243">
        <v>2280000</v>
      </c>
      <c r="D22" s="243"/>
      <c r="E22" s="243"/>
      <c r="F22" s="244">
        <f t="shared" si="0"/>
        <v>2280000</v>
      </c>
      <c r="G22" s="243">
        <v>2280000</v>
      </c>
      <c r="H22" s="179"/>
      <c r="I22" s="179"/>
      <c r="J22" s="121">
        <f t="shared" si="1"/>
        <v>2280000</v>
      </c>
    </row>
    <row r="23" spans="1:10" x14ac:dyDescent="0.3">
      <c r="A23" s="6" t="s">
        <v>99</v>
      </c>
      <c r="B23" s="29" t="s">
        <v>100</v>
      </c>
      <c r="C23" s="243">
        <v>0</v>
      </c>
      <c r="D23" s="243"/>
      <c r="E23" s="243"/>
      <c r="F23" s="244">
        <f t="shared" si="0"/>
        <v>0</v>
      </c>
      <c r="G23" s="243">
        <v>0</v>
      </c>
      <c r="H23" s="179"/>
      <c r="I23" s="179"/>
      <c r="J23" s="121">
        <f t="shared" si="1"/>
        <v>0</v>
      </c>
    </row>
    <row r="24" spans="1:10" x14ac:dyDescent="0.3">
      <c r="A24" s="7" t="s">
        <v>367</v>
      </c>
      <c r="B24" s="32" t="s">
        <v>101</v>
      </c>
      <c r="C24" s="245">
        <f t="shared" ref="C24:I24" si="2">SUM(C21:C23)</f>
        <v>2280000</v>
      </c>
      <c r="D24" s="245">
        <f t="shared" si="2"/>
        <v>0</v>
      </c>
      <c r="E24" s="245">
        <f t="shared" si="2"/>
        <v>0</v>
      </c>
      <c r="F24" s="245">
        <f t="shared" si="2"/>
        <v>2280000</v>
      </c>
      <c r="G24" s="245">
        <f t="shared" si="2"/>
        <v>2280000</v>
      </c>
      <c r="H24" s="118">
        <f t="shared" si="2"/>
        <v>0</v>
      </c>
      <c r="I24" s="118">
        <f t="shared" si="2"/>
        <v>0</v>
      </c>
      <c r="J24" s="121">
        <f t="shared" si="1"/>
        <v>2280000</v>
      </c>
    </row>
    <row r="25" spans="1:10" x14ac:dyDescent="0.3">
      <c r="A25" s="49" t="s">
        <v>452</v>
      </c>
      <c r="B25" s="50" t="s">
        <v>102</v>
      </c>
      <c r="C25" s="245">
        <f>+C20+C24</f>
        <v>32405741</v>
      </c>
      <c r="D25" s="245">
        <f>+D20+D24</f>
        <v>0</v>
      </c>
      <c r="E25" s="245">
        <f>+E20+E24</f>
        <v>0</v>
      </c>
      <c r="F25" s="244">
        <f t="shared" si="0"/>
        <v>32405741</v>
      </c>
      <c r="G25" s="245">
        <f>+G20+G24</f>
        <v>32405741</v>
      </c>
      <c r="H25" s="118">
        <f>+H20+H24</f>
        <v>0</v>
      </c>
      <c r="I25" s="118">
        <f>+I20+I24</f>
        <v>0</v>
      </c>
      <c r="J25" s="121">
        <f t="shared" si="1"/>
        <v>32405741</v>
      </c>
    </row>
    <row r="26" spans="1:10" x14ac:dyDescent="0.3">
      <c r="A26" s="38" t="s">
        <v>423</v>
      </c>
      <c r="B26" s="50" t="s">
        <v>103</v>
      </c>
      <c r="C26" s="245">
        <v>5002368</v>
      </c>
      <c r="D26" s="245"/>
      <c r="E26" s="245"/>
      <c r="F26" s="244">
        <f t="shared" si="0"/>
        <v>5002368</v>
      </c>
      <c r="G26" s="245">
        <v>5002368</v>
      </c>
      <c r="H26" s="118"/>
      <c r="I26" s="118"/>
      <c r="J26" s="121">
        <f t="shared" si="1"/>
        <v>5002368</v>
      </c>
    </row>
    <row r="27" spans="1:10" x14ac:dyDescent="0.3">
      <c r="A27" s="5" t="s">
        <v>104</v>
      </c>
      <c r="B27" s="29" t="s">
        <v>105</v>
      </c>
      <c r="C27" s="243">
        <f>500000</f>
        <v>500000</v>
      </c>
      <c r="D27" s="243"/>
      <c r="E27" s="243"/>
      <c r="F27" s="244">
        <f t="shared" si="0"/>
        <v>500000</v>
      </c>
      <c r="G27" s="243">
        <v>486857</v>
      </c>
      <c r="H27" s="179"/>
      <c r="I27" s="179"/>
      <c r="J27" s="121">
        <f t="shared" si="1"/>
        <v>486857</v>
      </c>
    </row>
    <row r="28" spans="1:10" x14ac:dyDescent="0.3">
      <c r="A28" s="5" t="s">
        <v>106</v>
      </c>
      <c r="B28" s="29" t="s">
        <v>107</v>
      </c>
      <c r="C28" s="243">
        <v>1007250</v>
      </c>
      <c r="D28" s="243"/>
      <c r="E28" s="243"/>
      <c r="F28" s="244">
        <f t="shared" si="0"/>
        <v>1007250</v>
      </c>
      <c r="G28" s="243">
        <v>998445</v>
      </c>
      <c r="H28" s="179"/>
      <c r="I28" s="179"/>
      <c r="J28" s="121">
        <f t="shared" si="1"/>
        <v>998445</v>
      </c>
    </row>
    <row r="29" spans="1:10" x14ac:dyDescent="0.3">
      <c r="A29" s="5" t="s">
        <v>108</v>
      </c>
      <c r="B29" s="29" t="s">
        <v>109</v>
      </c>
      <c r="C29" s="243">
        <v>0</v>
      </c>
      <c r="D29" s="243"/>
      <c r="E29" s="243"/>
      <c r="F29" s="244">
        <f t="shared" si="0"/>
        <v>0</v>
      </c>
      <c r="G29" s="243"/>
      <c r="H29" s="179"/>
      <c r="I29" s="179"/>
      <c r="J29" s="121">
        <f t="shared" si="1"/>
        <v>0</v>
      </c>
    </row>
    <row r="30" spans="1:10" x14ac:dyDescent="0.3">
      <c r="A30" s="7" t="s">
        <v>368</v>
      </c>
      <c r="B30" s="32" t="s">
        <v>110</v>
      </c>
      <c r="C30" s="245">
        <f>SUM(C27:C29)</f>
        <v>1507250</v>
      </c>
      <c r="D30" s="245">
        <f>SUM(D27:D29)</f>
        <v>0</v>
      </c>
      <c r="E30" s="245">
        <f>SUM(E27:E29)</f>
        <v>0</v>
      </c>
      <c r="F30" s="244">
        <f t="shared" si="0"/>
        <v>1507250</v>
      </c>
      <c r="G30" s="245">
        <f>SUM(G27:G29)</f>
        <v>1485302</v>
      </c>
      <c r="H30" s="118">
        <f>SUM(H27:H29)</f>
        <v>0</v>
      </c>
      <c r="I30" s="118">
        <f>SUM(I27:I29)</f>
        <v>0</v>
      </c>
      <c r="J30" s="121">
        <f t="shared" si="1"/>
        <v>1485302</v>
      </c>
    </row>
    <row r="31" spans="1:10" x14ac:dyDescent="0.3">
      <c r="A31" s="5" t="s">
        <v>111</v>
      </c>
      <c r="B31" s="29" t="s">
        <v>112</v>
      </c>
      <c r="C31" s="243">
        <v>0</v>
      </c>
      <c r="D31" s="243"/>
      <c r="E31" s="243"/>
      <c r="F31" s="244">
        <f t="shared" si="0"/>
        <v>0</v>
      </c>
      <c r="G31" s="243">
        <v>0</v>
      </c>
      <c r="H31" s="179"/>
      <c r="I31" s="179"/>
      <c r="J31" s="121">
        <f t="shared" si="1"/>
        <v>0</v>
      </c>
    </row>
    <row r="32" spans="1:10" x14ac:dyDescent="0.3">
      <c r="A32" s="5" t="s">
        <v>113</v>
      </c>
      <c r="B32" s="29" t="s">
        <v>114</v>
      </c>
      <c r="C32" s="243">
        <v>95400</v>
      </c>
      <c r="D32" s="243"/>
      <c r="E32" s="243"/>
      <c r="F32" s="244">
        <f t="shared" si="0"/>
        <v>95400</v>
      </c>
      <c r="G32" s="243">
        <v>95400</v>
      </c>
      <c r="H32" s="179"/>
      <c r="I32" s="179"/>
      <c r="J32" s="121">
        <f t="shared" si="1"/>
        <v>95400</v>
      </c>
    </row>
    <row r="33" spans="1:10" ht="15" customHeight="1" x14ac:dyDescent="0.3">
      <c r="A33" s="7" t="s">
        <v>453</v>
      </c>
      <c r="B33" s="32" t="s">
        <v>115</v>
      </c>
      <c r="C33" s="245">
        <f>SUM(C31:C32)</f>
        <v>95400</v>
      </c>
      <c r="D33" s="245">
        <f>SUM(D31:D32)</f>
        <v>0</v>
      </c>
      <c r="E33" s="245">
        <f>SUM(E31:E32)</f>
        <v>0</v>
      </c>
      <c r="F33" s="244">
        <f t="shared" si="0"/>
        <v>95400</v>
      </c>
      <c r="G33" s="245">
        <f>SUM(G31:G32)</f>
        <v>95400</v>
      </c>
      <c r="H33" s="118">
        <f>SUM(H31:H32)</f>
        <v>0</v>
      </c>
      <c r="I33" s="118">
        <f>SUM(I31:I32)</f>
        <v>0</v>
      </c>
      <c r="J33" s="121">
        <f t="shared" si="1"/>
        <v>95400</v>
      </c>
    </row>
    <row r="34" spans="1:10" x14ac:dyDescent="0.3">
      <c r="A34" s="5" t="s">
        <v>116</v>
      </c>
      <c r="B34" s="29" t="s">
        <v>117</v>
      </c>
      <c r="C34" s="243">
        <v>1002000</v>
      </c>
      <c r="D34" s="243"/>
      <c r="E34" s="243"/>
      <c r="F34" s="244">
        <f t="shared" si="0"/>
        <v>1002000</v>
      </c>
      <c r="G34" s="243">
        <v>1002000</v>
      </c>
      <c r="H34" s="179"/>
      <c r="I34" s="179"/>
      <c r="J34" s="121">
        <f t="shared" si="1"/>
        <v>1002000</v>
      </c>
    </row>
    <row r="35" spans="1:10" x14ac:dyDescent="0.3">
      <c r="A35" s="5" t="s">
        <v>118</v>
      </c>
      <c r="B35" s="29" t="s">
        <v>119</v>
      </c>
      <c r="C35" s="243">
        <v>5359200</v>
      </c>
      <c r="D35" s="243"/>
      <c r="E35" s="243"/>
      <c r="F35" s="244">
        <f t="shared" si="0"/>
        <v>5359200</v>
      </c>
      <c r="G35" s="243">
        <v>5359200</v>
      </c>
      <c r="H35" s="179"/>
      <c r="I35" s="179"/>
      <c r="J35" s="121">
        <f t="shared" si="1"/>
        <v>5359200</v>
      </c>
    </row>
    <row r="36" spans="1:10" x14ac:dyDescent="0.3">
      <c r="A36" s="5" t="s">
        <v>424</v>
      </c>
      <c r="B36" s="29" t="s">
        <v>120</v>
      </c>
      <c r="C36" s="243">
        <v>0</v>
      </c>
      <c r="D36" s="243"/>
      <c r="E36" s="243"/>
      <c r="F36" s="244">
        <f t="shared" si="0"/>
        <v>0</v>
      </c>
      <c r="G36" s="243"/>
      <c r="H36" s="179"/>
      <c r="I36" s="179"/>
      <c r="J36" s="121">
        <f t="shared" si="1"/>
        <v>0</v>
      </c>
    </row>
    <row r="37" spans="1:10" x14ac:dyDescent="0.3">
      <c r="A37" s="5" t="s">
        <v>646</v>
      </c>
      <c r="B37" s="29" t="s">
        <v>122</v>
      </c>
      <c r="C37" s="243">
        <v>500000</v>
      </c>
      <c r="D37" s="243"/>
      <c r="E37" s="243"/>
      <c r="F37" s="244">
        <f t="shared" si="0"/>
        <v>500000</v>
      </c>
      <c r="G37" s="243">
        <v>500000</v>
      </c>
      <c r="H37" s="179"/>
      <c r="I37" s="179"/>
      <c r="J37" s="121">
        <f t="shared" si="1"/>
        <v>500000</v>
      </c>
    </row>
    <row r="38" spans="1:10" x14ac:dyDescent="0.3">
      <c r="A38" s="10" t="s">
        <v>425</v>
      </c>
      <c r="B38" s="29" t="s">
        <v>123</v>
      </c>
      <c r="C38" s="243">
        <v>0</v>
      </c>
      <c r="D38" s="243"/>
      <c r="E38" s="243"/>
      <c r="F38" s="244">
        <f t="shared" si="0"/>
        <v>0</v>
      </c>
      <c r="G38" s="243"/>
      <c r="H38" s="179"/>
      <c r="I38" s="179"/>
      <c r="J38" s="121">
        <f t="shared" si="1"/>
        <v>0</v>
      </c>
    </row>
    <row r="39" spans="1:10" x14ac:dyDescent="0.3">
      <c r="A39" s="6" t="s">
        <v>124</v>
      </c>
      <c r="B39" s="29" t="s">
        <v>125</v>
      </c>
      <c r="C39" s="243">
        <v>650000</v>
      </c>
      <c r="D39" s="243"/>
      <c r="E39" s="243"/>
      <c r="F39" s="244">
        <f t="shared" si="0"/>
        <v>650000</v>
      </c>
      <c r="G39" s="243">
        <v>650000</v>
      </c>
      <c r="H39" s="179"/>
      <c r="I39" s="179"/>
      <c r="J39" s="121">
        <f t="shared" si="1"/>
        <v>650000</v>
      </c>
    </row>
    <row r="40" spans="1:10" x14ac:dyDescent="0.3">
      <c r="A40" s="5" t="s">
        <v>426</v>
      </c>
      <c r="B40" s="29" t="s">
        <v>126</v>
      </c>
      <c r="C40" s="243">
        <v>768500</v>
      </c>
      <c r="D40" s="243"/>
      <c r="E40" s="243"/>
      <c r="F40" s="244">
        <f t="shared" si="0"/>
        <v>768500</v>
      </c>
      <c r="G40" s="243">
        <v>783643</v>
      </c>
      <c r="H40" s="179"/>
      <c r="I40" s="179"/>
      <c r="J40" s="121">
        <f t="shared" si="1"/>
        <v>783643</v>
      </c>
    </row>
    <row r="41" spans="1:10" x14ac:dyDescent="0.3">
      <c r="A41" s="7" t="s">
        <v>369</v>
      </c>
      <c r="B41" s="32" t="s">
        <v>127</v>
      </c>
      <c r="C41" s="245">
        <f>SUM(C34:C40)</f>
        <v>8279700</v>
      </c>
      <c r="D41" s="245">
        <f>SUM(D34:D40)</f>
        <v>0</v>
      </c>
      <c r="E41" s="245">
        <f>SUM(E34:E40)</f>
        <v>0</v>
      </c>
      <c r="F41" s="244">
        <f t="shared" si="0"/>
        <v>8279700</v>
      </c>
      <c r="G41" s="245">
        <f>SUM(G34:G40)</f>
        <v>8294843</v>
      </c>
      <c r="H41" s="118">
        <f>SUM(H34:H40)</f>
        <v>0</v>
      </c>
      <c r="I41" s="118">
        <f>SUM(I34:I40)</f>
        <v>0</v>
      </c>
      <c r="J41" s="121">
        <f t="shared" si="1"/>
        <v>8294843</v>
      </c>
    </row>
    <row r="42" spans="1:10" x14ac:dyDescent="0.3">
      <c r="A42" s="5" t="s">
        <v>128</v>
      </c>
      <c r="B42" s="29" t="s">
        <v>129</v>
      </c>
      <c r="C42" s="243">
        <v>0</v>
      </c>
      <c r="D42" s="243"/>
      <c r="E42" s="243"/>
      <c r="F42" s="244">
        <f t="shared" si="0"/>
        <v>0</v>
      </c>
      <c r="G42" s="243">
        <v>0</v>
      </c>
      <c r="H42" s="179"/>
      <c r="I42" s="179"/>
      <c r="J42" s="121">
        <f t="shared" si="1"/>
        <v>0</v>
      </c>
    </row>
    <row r="43" spans="1:10" x14ac:dyDescent="0.3">
      <c r="A43" s="5" t="s">
        <v>130</v>
      </c>
      <c r="B43" s="29" t="s">
        <v>131</v>
      </c>
      <c r="C43" s="243">
        <v>0</v>
      </c>
      <c r="D43" s="243"/>
      <c r="E43" s="243"/>
      <c r="F43" s="244">
        <f t="shared" si="0"/>
        <v>0</v>
      </c>
      <c r="G43" s="243">
        <v>0</v>
      </c>
      <c r="H43" s="179"/>
      <c r="I43" s="179"/>
      <c r="J43" s="121">
        <f t="shared" si="1"/>
        <v>0</v>
      </c>
    </row>
    <row r="44" spans="1:10" x14ac:dyDescent="0.3">
      <c r="A44" s="7" t="s">
        <v>370</v>
      </c>
      <c r="B44" s="32" t="s">
        <v>132</v>
      </c>
      <c r="C44" s="245">
        <f>SUM(C42:C43)</f>
        <v>0</v>
      </c>
      <c r="D44" s="245">
        <f>SUM(D42:D43)</f>
        <v>0</v>
      </c>
      <c r="E44" s="245">
        <f>SUM(E42:E43)</f>
        <v>0</v>
      </c>
      <c r="F44" s="244">
        <f t="shared" si="0"/>
        <v>0</v>
      </c>
      <c r="G44" s="245">
        <f>SUM(G42:G43)</f>
        <v>0</v>
      </c>
      <c r="H44" s="118">
        <f>SUM(H42:H43)</f>
        <v>0</v>
      </c>
      <c r="I44" s="118">
        <f>SUM(I42:I43)</f>
        <v>0</v>
      </c>
      <c r="J44" s="121">
        <f t="shared" si="1"/>
        <v>0</v>
      </c>
    </row>
    <row r="45" spans="1:10" x14ac:dyDescent="0.3">
      <c r="A45" s="5" t="s">
        <v>133</v>
      </c>
      <c r="B45" s="29" t="s">
        <v>134</v>
      </c>
      <c r="C45" s="243">
        <v>2668235</v>
      </c>
      <c r="D45" s="243"/>
      <c r="E45" s="243"/>
      <c r="F45" s="244">
        <f t="shared" si="0"/>
        <v>2668235</v>
      </c>
      <c r="G45" s="243">
        <v>2668235</v>
      </c>
      <c r="H45" s="179"/>
      <c r="I45" s="179"/>
      <c r="J45" s="121">
        <f t="shared" si="1"/>
        <v>2668235</v>
      </c>
    </row>
    <row r="46" spans="1:10" x14ac:dyDescent="0.3">
      <c r="A46" s="5" t="s">
        <v>135</v>
      </c>
      <c r="B46" s="29" t="s">
        <v>136</v>
      </c>
      <c r="C46" s="243">
        <v>0</v>
      </c>
      <c r="D46" s="243"/>
      <c r="E46" s="243"/>
      <c r="F46" s="244">
        <f t="shared" si="0"/>
        <v>0</v>
      </c>
      <c r="G46" s="243">
        <v>0</v>
      </c>
      <c r="H46" s="179"/>
      <c r="I46" s="179"/>
      <c r="J46" s="121">
        <f t="shared" si="1"/>
        <v>0</v>
      </c>
    </row>
    <row r="47" spans="1:10" x14ac:dyDescent="0.3">
      <c r="A47" s="5" t="s">
        <v>427</v>
      </c>
      <c r="B47" s="29" t="s">
        <v>137</v>
      </c>
      <c r="C47" s="243">
        <v>0</v>
      </c>
      <c r="D47" s="243"/>
      <c r="E47" s="243"/>
      <c r="F47" s="244">
        <f t="shared" si="0"/>
        <v>0</v>
      </c>
      <c r="G47" s="243">
        <v>0</v>
      </c>
      <c r="H47" s="179"/>
      <c r="I47" s="179"/>
      <c r="J47" s="121">
        <f t="shared" si="1"/>
        <v>0</v>
      </c>
    </row>
    <row r="48" spans="1:10" x14ac:dyDescent="0.3">
      <c r="A48" s="5" t="s">
        <v>428</v>
      </c>
      <c r="B48" s="29" t="s">
        <v>138</v>
      </c>
      <c r="C48" s="243">
        <v>0</v>
      </c>
      <c r="D48" s="243"/>
      <c r="E48" s="243"/>
      <c r="F48" s="244">
        <f t="shared" si="0"/>
        <v>0</v>
      </c>
      <c r="G48" s="243">
        <v>0</v>
      </c>
      <c r="H48" s="179"/>
      <c r="I48" s="179"/>
      <c r="J48" s="121">
        <f t="shared" si="1"/>
        <v>0</v>
      </c>
    </row>
    <row r="49" spans="1:10" x14ac:dyDescent="0.3">
      <c r="A49" s="5" t="s">
        <v>139</v>
      </c>
      <c r="B49" s="29" t="s">
        <v>140</v>
      </c>
      <c r="C49" s="243">
        <v>12000</v>
      </c>
      <c r="D49" s="243"/>
      <c r="E49" s="243"/>
      <c r="F49" s="244">
        <f t="shared" si="0"/>
        <v>12000</v>
      </c>
      <c r="G49" s="243">
        <v>20000</v>
      </c>
      <c r="H49" s="179"/>
      <c r="I49" s="179"/>
      <c r="J49" s="121">
        <f t="shared" si="1"/>
        <v>20000</v>
      </c>
    </row>
    <row r="50" spans="1:10" x14ac:dyDescent="0.3">
      <c r="A50" s="7" t="s">
        <v>371</v>
      </c>
      <c r="B50" s="32" t="s">
        <v>141</v>
      </c>
      <c r="C50" s="245">
        <f>SUM(C45:C49)</f>
        <v>2680235</v>
      </c>
      <c r="D50" s="245">
        <f>SUM(D45:D49)</f>
        <v>0</v>
      </c>
      <c r="E50" s="245">
        <f>SUM(E45:E49)</f>
        <v>0</v>
      </c>
      <c r="F50" s="244">
        <f t="shared" si="0"/>
        <v>2680235</v>
      </c>
      <c r="G50" s="245">
        <f>SUM(G45:G49)</f>
        <v>2688235</v>
      </c>
      <c r="H50" s="118">
        <f>SUM(H45:H49)</f>
        <v>0</v>
      </c>
      <c r="I50" s="118">
        <f>SUM(I45:I49)</f>
        <v>0</v>
      </c>
      <c r="J50" s="121">
        <f t="shared" si="1"/>
        <v>2688235</v>
      </c>
    </row>
    <row r="51" spans="1:10" x14ac:dyDescent="0.3">
      <c r="A51" s="38" t="s">
        <v>372</v>
      </c>
      <c r="B51" s="50" t="s">
        <v>142</v>
      </c>
      <c r="C51" s="245">
        <f>+C30+C33+C41+C44+C50</f>
        <v>12562585</v>
      </c>
      <c r="D51" s="245">
        <f>+D30+D33+D41+D44+D50</f>
        <v>0</v>
      </c>
      <c r="E51" s="245">
        <f>+E30+E33+E41+E44+E50</f>
        <v>0</v>
      </c>
      <c r="F51" s="244">
        <f t="shared" si="0"/>
        <v>12562585</v>
      </c>
      <c r="G51" s="245">
        <f>+G30+G33+G41+G44+G50</f>
        <v>12563780</v>
      </c>
      <c r="H51" s="118">
        <f>+H30+H33+H41+H44+H50</f>
        <v>0</v>
      </c>
      <c r="I51" s="118">
        <f>+I30+I33+I41+I44+I50</f>
        <v>0</v>
      </c>
      <c r="J51" s="121">
        <f t="shared" si="1"/>
        <v>12563780</v>
      </c>
    </row>
    <row r="52" spans="1:10" x14ac:dyDescent="0.3">
      <c r="A52" s="13" t="s">
        <v>143</v>
      </c>
      <c r="B52" s="29" t="s">
        <v>144</v>
      </c>
      <c r="C52" s="243">
        <v>0</v>
      </c>
      <c r="D52" s="243"/>
      <c r="E52" s="243"/>
      <c r="F52" s="244">
        <f t="shared" si="0"/>
        <v>0</v>
      </c>
      <c r="G52" s="243">
        <v>0</v>
      </c>
      <c r="H52" s="179"/>
      <c r="I52" s="179"/>
      <c r="J52" s="121">
        <f t="shared" si="1"/>
        <v>0</v>
      </c>
    </row>
    <row r="53" spans="1:10" x14ac:dyDescent="0.3">
      <c r="A53" s="13" t="s">
        <v>373</v>
      </c>
      <c r="B53" s="29" t="s">
        <v>145</v>
      </c>
      <c r="C53" s="243">
        <v>0</v>
      </c>
      <c r="D53" s="243"/>
      <c r="E53" s="243"/>
      <c r="F53" s="244">
        <f t="shared" si="0"/>
        <v>0</v>
      </c>
      <c r="G53" s="243">
        <v>0</v>
      </c>
      <c r="H53" s="179"/>
      <c r="I53" s="179"/>
      <c r="J53" s="121">
        <f t="shared" si="1"/>
        <v>0</v>
      </c>
    </row>
    <row r="54" spans="1:10" x14ac:dyDescent="0.3">
      <c r="A54" s="17" t="s">
        <v>429</v>
      </c>
      <c r="B54" s="29" t="s">
        <v>146</v>
      </c>
      <c r="C54" s="243">
        <v>0</v>
      </c>
      <c r="D54" s="243"/>
      <c r="E54" s="243"/>
      <c r="F54" s="244">
        <f t="shared" si="0"/>
        <v>0</v>
      </c>
      <c r="G54" s="243">
        <v>0</v>
      </c>
      <c r="H54" s="179"/>
      <c r="I54" s="179"/>
      <c r="J54" s="121">
        <f t="shared" si="1"/>
        <v>0</v>
      </c>
    </row>
    <row r="55" spans="1:10" x14ac:dyDescent="0.3">
      <c r="A55" s="17" t="s">
        <v>430</v>
      </c>
      <c r="B55" s="29" t="s">
        <v>147</v>
      </c>
      <c r="C55" s="243">
        <v>0</v>
      </c>
      <c r="D55" s="243"/>
      <c r="E55" s="243"/>
      <c r="F55" s="244">
        <f t="shared" si="0"/>
        <v>0</v>
      </c>
      <c r="G55" s="243">
        <v>0</v>
      </c>
      <c r="H55" s="179"/>
      <c r="I55" s="179"/>
      <c r="J55" s="121">
        <f t="shared" si="1"/>
        <v>0</v>
      </c>
    </row>
    <row r="56" spans="1:10" x14ac:dyDescent="0.3">
      <c r="A56" s="17" t="s">
        <v>431</v>
      </c>
      <c r="B56" s="29" t="s">
        <v>148</v>
      </c>
      <c r="C56" s="243">
        <v>0</v>
      </c>
      <c r="D56" s="243"/>
      <c r="E56" s="243"/>
      <c r="F56" s="244">
        <f t="shared" si="0"/>
        <v>0</v>
      </c>
      <c r="G56" s="243">
        <v>0</v>
      </c>
      <c r="H56" s="179"/>
      <c r="I56" s="179"/>
      <c r="J56" s="121">
        <f t="shared" si="1"/>
        <v>0</v>
      </c>
    </row>
    <row r="57" spans="1:10" x14ac:dyDescent="0.3">
      <c r="A57" s="13" t="s">
        <v>432</v>
      </c>
      <c r="B57" s="29" t="s">
        <v>149</v>
      </c>
      <c r="C57" s="243">
        <v>0</v>
      </c>
      <c r="D57" s="243"/>
      <c r="E57" s="243"/>
      <c r="F57" s="244">
        <f t="shared" si="0"/>
        <v>0</v>
      </c>
      <c r="G57" s="243">
        <v>0</v>
      </c>
      <c r="H57" s="179"/>
      <c r="I57" s="179"/>
      <c r="J57" s="121">
        <f t="shared" si="1"/>
        <v>0</v>
      </c>
    </row>
    <row r="58" spans="1:10" x14ac:dyDescent="0.3">
      <c r="A58" s="13" t="s">
        <v>433</v>
      </c>
      <c r="B58" s="29" t="s">
        <v>150</v>
      </c>
      <c r="C58" s="243">
        <v>0</v>
      </c>
      <c r="D58" s="243"/>
      <c r="E58" s="243"/>
      <c r="F58" s="244">
        <f t="shared" si="0"/>
        <v>0</v>
      </c>
      <c r="G58" s="243">
        <v>0</v>
      </c>
      <c r="H58" s="179"/>
      <c r="I58" s="179"/>
      <c r="J58" s="121">
        <f t="shared" si="1"/>
        <v>0</v>
      </c>
    </row>
    <row r="59" spans="1:10" x14ac:dyDescent="0.3">
      <c r="A59" s="13" t="s">
        <v>434</v>
      </c>
      <c r="B59" s="29" t="s">
        <v>151</v>
      </c>
      <c r="C59" s="243">
        <v>0</v>
      </c>
      <c r="D59" s="243"/>
      <c r="E59" s="243"/>
      <c r="F59" s="244">
        <f t="shared" si="0"/>
        <v>0</v>
      </c>
      <c r="G59" s="243">
        <v>0</v>
      </c>
      <c r="H59" s="179"/>
      <c r="I59" s="179"/>
      <c r="J59" s="121">
        <f t="shared" si="1"/>
        <v>0</v>
      </c>
    </row>
    <row r="60" spans="1:10" x14ac:dyDescent="0.3">
      <c r="A60" s="47" t="s">
        <v>401</v>
      </c>
      <c r="B60" s="50" t="s">
        <v>152</v>
      </c>
      <c r="C60" s="245">
        <f>SUM(C52:C59)</f>
        <v>0</v>
      </c>
      <c r="D60" s="245">
        <f>SUM(D52:D59)</f>
        <v>0</v>
      </c>
      <c r="E60" s="245">
        <f>SUM(E52:E59)</f>
        <v>0</v>
      </c>
      <c r="F60" s="244">
        <f t="shared" si="0"/>
        <v>0</v>
      </c>
      <c r="G60" s="245">
        <f>SUM(G52:G59)</f>
        <v>0</v>
      </c>
      <c r="H60" s="118">
        <f>SUM(H52:H59)</f>
        <v>0</v>
      </c>
      <c r="I60" s="118">
        <f>SUM(I52:I59)</f>
        <v>0</v>
      </c>
      <c r="J60" s="121">
        <f t="shared" si="1"/>
        <v>0</v>
      </c>
    </row>
    <row r="61" spans="1:10" x14ac:dyDescent="0.3">
      <c r="A61" s="12" t="s">
        <v>435</v>
      </c>
      <c r="B61" s="29" t="s">
        <v>153</v>
      </c>
      <c r="C61" s="243">
        <v>0</v>
      </c>
      <c r="D61" s="243"/>
      <c r="E61" s="243"/>
      <c r="F61" s="244">
        <f t="shared" si="0"/>
        <v>0</v>
      </c>
      <c r="G61" s="243">
        <v>0</v>
      </c>
      <c r="H61" s="179"/>
      <c r="I61" s="179"/>
      <c r="J61" s="121">
        <f t="shared" si="1"/>
        <v>0</v>
      </c>
    </row>
    <row r="62" spans="1:10" x14ac:dyDescent="0.3">
      <c r="A62" s="12" t="s">
        <v>154</v>
      </c>
      <c r="B62" s="29" t="s">
        <v>155</v>
      </c>
      <c r="C62" s="243">
        <v>0</v>
      </c>
      <c r="D62" s="243"/>
      <c r="E62" s="243"/>
      <c r="F62" s="244">
        <f t="shared" si="0"/>
        <v>0</v>
      </c>
      <c r="G62" s="243">
        <v>0</v>
      </c>
      <c r="H62" s="179"/>
      <c r="I62" s="179"/>
      <c r="J62" s="121">
        <f t="shared" si="1"/>
        <v>0</v>
      </c>
    </row>
    <row r="63" spans="1:10" ht="26.4" x14ac:dyDescent="0.3">
      <c r="A63" s="12" t="s">
        <v>156</v>
      </c>
      <c r="B63" s="29" t="s">
        <v>157</v>
      </c>
      <c r="C63" s="243">
        <v>0</v>
      </c>
      <c r="D63" s="243"/>
      <c r="E63" s="243"/>
      <c r="F63" s="244">
        <f t="shared" si="0"/>
        <v>0</v>
      </c>
      <c r="G63" s="243">
        <v>0</v>
      </c>
      <c r="H63" s="179"/>
      <c r="I63" s="179"/>
      <c r="J63" s="121">
        <f t="shared" si="1"/>
        <v>0</v>
      </c>
    </row>
    <row r="64" spans="1:10" ht="26.4" x14ac:dyDescent="0.3">
      <c r="A64" s="12" t="s">
        <v>402</v>
      </c>
      <c r="B64" s="29" t="s">
        <v>158</v>
      </c>
      <c r="C64" s="243">
        <v>0</v>
      </c>
      <c r="D64" s="243"/>
      <c r="E64" s="243"/>
      <c r="F64" s="244">
        <f t="shared" si="0"/>
        <v>0</v>
      </c>
      <c r="G64" s="243">
        <v>0</v>
      </c>
      <c r="H64" s="179"/>
      <c r="I64" s="179"/>
      <c r="J64" s="121">
        <f t="shared" si="1"/>
        <v>0</v>
      </c>
    </row>
    <row r="65" spans="1:10" ht="26.4" x14ac:dyDescent="0.3">
      <c r="A65" s="12" t="s">
        <v>436</v>
      </c>
      <c r="B65" s="29" t="s">
        <v>159</v>
      </c>
      <c r="C65" s="243">
        <v>0</v>
      </c>
      <c r="D65" s="243"/>
      <c r="E65" s="243"/>
      <c r="F65" s="244">
        <f t="shared" si="0"/>
        <v>0</v>
      </c>
      <c r="G65" s="243">
        <v>0</v>
      </c>
      <c r="H65" s="179"/>
      <c r="I65" s="179"/>
      <c r="J65" s="121">
        <f t="shared" si="1"/>
        <v>0</v>
      </c>
    </row>
    <row r="66" spans="1:10" x14ac:dyDescent="0.3">
      <c r="A66" s="12" t="s">
        <v>404</v>
      </c>
      <c r="B66" s="29" t="s">
        <v>160</v>
      </c>
      <c r="C66" s="243">
        <v>0</v>
      </c>
      <c r="D66" s="243"/>
      <c r="E66" s="243"/>
      <c r="F66" s="244">
        <f t="shared" si="0"/>
        <v>0</v>
      </c>
      <c r="G66" s="243">
        <v>0</v>
      </c>
      <c r="H66" s="179"/>
      <c r="I66" s="179"/>
      <c r="J66" s="121">
        <f t="shared" si="1"/>
        <v>0</v>
      </c>
    </row>
    <row r="67" spans="1:10" ht="26.4" x14ac:dyDescent="0.3">
      <c r="A67" s="12" t="s">
        <v>437</v>
      </c>
      <c r="B67" s="29" t="s">
        <v>161</v>
      </c>
      <c r="C67" s="243">
        <v>0</v>
      </c>
      <c r="D67" s="243"/>
      <c r="E67" s="243"/>
      <c r="F67" s="244">
        <f t="shared" si="0"/>
        <v>0</v>
      </c>
      <c r="G67" s="243">
        <v>0</v>
      </c>
      <c r="H67" s="179"/>
      <c r="I67" s="179"/>
      <c r="J67" s="121">
        <f t="shared" si="1"/>
        <v>0</v>
      </c>
    </row>
    <row r="68" spans="1:10" ht="26.4" x14ac:dyDescent="0.3">
      <c r="A68" s="12" t="s">
        <v>438</v>
      </c>
      <c r="B68" s="29" t="s">
        <v>162</v>
      </c>
      <c r="C68" s="243">
        <v>0</v>
      </c>
      <c r="D68" s="243"/>
      <c r="E68" s="243"/>
      <c r="F68" s="244">
        <f t="shared" si="0"/>
        <v>0</v>
      </c>
      <c r="G68" s="243">
        <v>0</v>
      </c>
      <c r="H68" s="179"/>
      <c r="I68" s="179"/>
      <c r="J68" s="121">
        <f t="shared" si="1"/>
        <v>0</v>
      </c>
    </row>
    <row r="69" spans="1:10" x14ac:dyDescent="0.3">
      <c r="A69" s="12" t="s">
        <v>163</v>
      </c>
      <c r="B69" s="29" t="s">
        <v>164</v>
      </c>
      <c r="C69" s="243">
        <v>0</v>
      </c>
      <c r="D69" s="243"/>
      <c r="E69" s="243"/>
      <c r="F69" s="244">
        <f t="shared" si="0"/>
        <v>0</v>
      </c>
      <c r="G69" s="243">
        <v>0</v>
      </c>
      <c r="H69" s="179"/>
      <c r="I69" s="179"/>
      <c r="J69" s="121">
        <f t="shared" si="1"/>
        <v>0</v>
      </c>
    </row>
    <row r="70" spans="1:10" x14ac:dyDescent="0.3">
      <c r="A70" s="20" t="s">
        <v>165</v>
      </c>
      <c r="B70" s="29" t="s">
        <v>166</v>
      </c>
      <c r="C70" s="243">
        <v>0</v>
      </c>
      <c r="D70" s="243"/>
      <c r="E70" s="243"/>
      <c r="F70" s="244">
        <f t="shared" si="0"/>
        <v>0</v>
      </c>
      <c r="G70" s="243">
        <v>0</v>
      </c>
      <c r="H70" s="179"/>
      <c r="I70" s="179"/>
      <c r="J70" s="121">
        <f t="shared" si="1"/>
        <v>0</v>
      </c>
    </row>
    <row r="71" spans="1:10" x14ac:dyDescent="0.3">
      <c r="A71" s="12" t="s">
        <v>439</v>
      </c>
      <c r="B71" s="29" t="s">
        <v>167</v>
      </c>
      <c r="C71" s="243">
        <v>0</v>
      </c>
      <c r="D71" s="243"/>
      <c r="E71" s="243"/>
      <c r="F71" s="244">
        <f t="shared" si="0"/>
        <v>0</v>
      </c>
      <c r="G71" s="243">
        <v>0</v>
      </c>
      <c r="H71" s="179"/>
      <c r="I71" s="179"/>
      <c r="J71" s="121">
        <f t="shared" si="1"/>
        <v>0</v>
      </c>
    </row>
    <row r="72" spans="1:10" x14ac:dyDescent="0.3">
      <c r="A72" s="20" t="s">
        <v>618</v>
      </c>
      <c r="B72" s="29" t="s">
        <v>663</v>
      </c>
      <c r="C72" s="243">
        <v>0</v>
      </c>
      <c r="D72" s="243"/>
      <c r="E72" s="243"/>
      <c r="F72" s="244">
        <f t="shared" ref="F72:F123" si="3">+C72+D72+E72</f>
        <v>0</v>
      </c>
      <c r="G72" s="243">
        <v>0</v>
      </c>
      <c r="H72" s="179"/>
      <c r="I72" s="179"/>
      <c r="J72" s="121">
        <f t="shared" ref="J72:J123" si="4">+G72+H72+I72</f>
        <v>0</v>
      </c>
    </row>
    <row r="73" spans="1:10" x14ac:dyDescent="0.3">
      <c r="A73" s="20" t="s">
        <v>619</v>
      </c>
      <c r="B73" s="29" t="s">
        <v>663</v>
      </c>
      <c r="C73" s="243">
        <v>0</v>
      </c>
      <c r="D73" s="243"/>
      <c r="E73" s="243"/>
      <c r="F73" s="244">
        <f t="shared" si="3"/>
        <v>0</v>
      </c>
      <c r="G73" s="243">
        <v>0</v>
      </c>
      <c r="H73" s="179"/>
      <c r="I73" s="179"/>
      <c r="J73" s="121">
        <f t="shared" si="4"/>
        <v>0</v>
      </c>
    </row>
    <row r="74" spans="1:10" x14ac:dyDescent="0.3">
      <c r="A74" s="47" t="s">
        <v>407</v>
      </c>
      <c r="B74" s="50" t="s">
        <v>168</v>
      </c>
      <c r="C74" s="245">
        <f>SUM(C61:C73)</f>
        <v>0</v>
      </c>
      <c r="D74" s="245">
        <f>SUM(D61:D73)</f>
        <v>0</v>
      </c>
      <c r="E74" s="245">
        <f>SUM(E61:E73)</f>
        <v>0</v>
      </c>
      <c r="F74" s="244">
        <f t="shared" si="3"/>
        <v>0</v>
      </c>
      <c r="G74" s="245">
        <f>SUM(G61:G73)</f>
        <v>0</v>
      </c>
      <c r="H74" s="118">
        <f>SUM(H61:H73)</f>
        <v>0</v>
      </c>
      <c r="I74" s="118">
        <f>SUM(I61:I73)</f>
        <v>0</v>
      </c>
      <c r="J74" s="121">
        <f t="shared" si="4"/>
        <v>0</v>
      </c>
    </row>
    <row r="75" spans="1:10" ht="15.6" x14ac:dyDescent="0.3">
      <c r="A75" s="57" t="s">
        <v>24</v>
      </c>
      <c r="B75" s="101"/>
      <c r="C75" s="119">
        <f>+C74+C60+C51+C26+C25</f>
        <v>49970694</v>
      </c>
      <c r="D75" s="119">
        <f>+D74+D60+D51+D26+D25</f>
        <v>0</v>
      </c>
      <c r="E75" s="119">
        <f>+E74+E60+E51+E26+E25</f>
        <v>0</v>
      </c>
      <c r="F75" s="122">
        <f t="shared" si="3"/>
        <v>49970694</v>
      </c>
      <c r="G75" s="119">
        <f>+G74+G60+G51+G26+G25</f>
        <v>49971889</v>
      </c>
      <c r="H75" s="119">
        <f>+H74+H60+H51+H26+H25</f>
        <v>0</v>
      </c>
      <c r="I75" s="119">
        <f>+I74+I60+I51+I26+I25</f>
        <v>0</v>
      </c>
      <c r="J75" s="122">
        <f t="shared" si="4"/>
        <v>49971889</v>
      </c>
    </row>
    <row r="76" spans="1:10" x14ac:dyDescent="0.3">
      <c r="A76" s="33" t="s">
        <v>169</v>
      </c>
      <c r="B76" s="29" t="s">
        <v>170</v>
      </c>
      <c r="C76" s="179">
        <v>0</v>
      </c>
      <c r="D76" s="179"/>
      <c r="E76" s="179"/>
      <c r="F76" s="121">
        <f t="shared" si="3"/>
        <v>0</v>
      </c>
      <c r="G76" s="179">
        <v>0</v>
      </c>
      <c r="H76" s="179"/>
      <c r="I76" s="179"/>
      <c r="J76" s="121">
        <f t="shared" si="4"/>
        <v>0</v>
      </c>
    </row>
    <row r="77" spans="1:10" x14ac:dyDescent="0.3">
      <c r="A77" s="33" t="s">
        <v>440</v>
      </c>
      <c r="B77" s="29" t="s">
        <v>171</v>
      </c>
      <c r="C77" s="243">
        <v>0</v>
      </c>
      <c r="D77" s="243"/>
      <c r="E77" s="243"/>
      <c r="F77" s="244">
        <f t="shared" si="3"/>
        <v>0</v>
      </c>
      <c r="G77" s="243">
        <v>0</v>
      </c>
      <c r="H77" s="179"/>
      <c r="I77" s="179"/>
      <c r="J77" s="121">
        <f t="shared" si="4"/>
        <v>0</v>
      </c>
    </row>
    <row r="78" spans="1:10" x14ac:dyDescent="0.3">
      <c r="A78" s="33" t="s">
        <v>172</v>
      </c>
      <c r="B78" s="29" t="s">
        <v>173</v>
      </c>
      <c r="C78" s="243">
        <v>0</v>
      </c>
      <c r="D78" s="243"/>
      <c r="E78" s="243"/>
      <c r="F78" s="244">
        <f t="shared" si="3"/>
        <v>0</v>
      </c>
      <c r="G78" s="243">
        <v>0</v>
      </c>
      <c r="H78" s="179"/>
      <c r="I78" s="179"/>
      <c r="J78" s="121">
        <f t="shared" si="4"/>
        <v>0</v>
      </c>
    </row>
    <row r="79" spans="1:10" x14ac:dyDescent="0.3">
      <c r="A79" s="33" t="s">
        <v>174</v>
      </c>
      <c r="B79" s="29" t="s">
        <v>175</v>
      </c>
      <c r="C79" s="243">
        <v>250000</v>
      </c>
      <c r="D79" s="243"/>
      <c r="E79" s="243"/>
      <c r="F79" s="244">
        <f t="shared" si="3"/>
        <v>250000</v>
      </c>
      <c r="G79" s="243">
        <v>250000</v>
      </c>
      <c r="H79" s="179"/>
      <c r="I79" s="179"/>
      <c r="J79" s="121">
        <f t="shared" si="4"/>
        <v>250000</v>
      </c>
    </row>
    <row r="80" spans="1:10" x14ac:dyDescent="0.3">
      <c r="A80" s="6" t="s">
        <v>176</v>
      </c>
      <c r="B80" s="29" t="s">
        <v>177</v>
      </c>
      <c r="C80" s="243">
        <v>0</v>
      </c>
      <c r="D80" s="243"/>
      <c r="E80" s="243"/>
      <c r="F80" s="244">
        <f t="shared" si="3"/>
        <v>0</v>
      </c>
      <c r="G80" s="243"/>
      <c r="H80" s="179"/>
      <c r="I80" s="179"/>
      <c r="J80" s="121">
        <f t="shared" si="4"/>
        <v>0</v>
      </c>
    </row>
    <row r="81" spans="1:10" x14ac:dyDescent="0.3">
      <c r="A81" s="6" t="s">
        <v>178</v>
      </c>
      <c r="B81" s="29" t="s">
        <v>179</v>
      </c>
      <c r="C81" s="243">
        <v>0</v>
      </c>
      <c r="D81" s="243"/>
      <c r="E81" s="243"/>
      <c r="F81" s="244">
        <f t="shared" si="3"/>
        <v>0</v>
      </c>
      <c r="G81" s="243"/>
      <c r="H81" s="179"/>
      <c r="I81" s="179"/>
      <c r="J81" s="121">
        <f t="shared" si="4"/>
        <v>0</v>
      </c>
    </row>
    <row r="82" spans="1:10" x14ac:dyDescent="0.3">
      <c r="A82" s="6" t="s">
        <v>180</v>
      </c>
      <c r="B82" s="29" t="s">
        <v>181</v>
      </c>
      <c r="C82" s="243">
        <v>67500</v>
      </c>
      <c r="D82" s="243"/>
      <c r="E82" s="243"/>
      <c r="F82" s="244">
        <f t="shared" si="3"/>
        <v>67500</v>
      </c>
      <c r="G82" s="243">
        <v>67500</v>
      </c>
      <c r="H82" s="179"/>
      <c r="I82" s="179"/>
      <c r="J82" s="121">
        <f t="shared" si="4"/>
        <v>67500</v>
      </c>
    </row>
    <row r="83" spans="1:10" x14ac:dyDescent="0.3">
      <c r="A83" s="48" t="s">
        <v>409</v>
      </c>
      <c r="B83" s="50" t="s">
        <v>182</v>
      </c>
      <c r="C83" s="245">
        <f>SUM(C76:C82)</f>
        <v>317500</v>
      </c>
      <c r="D83" s="245">
        <f>SUM(D76:D82)</f>
        <v>0</v>
      </c>
      <c r="E83" s="245">
        <f>SUM(E76:E82)</f>
        <v>0</v>
      </c>
      <c r="F83" s="244">
        <f t="shared" si="3"/>
        <v>317500</v>
      </c>
      <c r="G83" s="245">
        <f>SUM(G76:G82)</f>
        <v>317500</v>
      </c>
      <c r="H83" s="118">
        <f>SUM(H76:H82)</f>
        <v>0</v>
      </c>
      <c r="I83" s="118">
        <f>SUM(I76:I82)</f>
        <v>0</v>
      </c>
      <c r="J83" s="121">
        <f t="shared" si="4"/>
        <v>317500</v>
      </c>
    </row>
    <row r="84" spans="1:10" x14ac:dyDescent="0.3">
      <c r="A84" s="13" t="s">
        <v>183</v>
      </c>
      <c r="B84" s="29" t="s">
        <v>184</v>
      </c>
      <c r="C84" s="243">
        <v>0</v>
      </c>
      <c r="D84" s="243"/>
      <c r="E84" s="243"/>
      <c r="F84" s="244">
        <f t="shared" si="3"/>
        <v>0</v>
      </c>
      <c r="G84" s="243">
        <v>0</v>
      </c>
      <c r="H84" s="179"/>
      <c r="I84" s="179"/>
      <c r="J84" s="121">
        <f t="shared" si="4"/>
        <v>0</v>
      </c>
    </row>
    <row r="85" spans="1:10" x14ac:dyDescent="0.3">
      <c r="A85" s="13" t="s">
        <v>185</v>
      </c>
      <c r="B85" s="29" t="s">
        <v>186</v>
      </c>
      <c r="C85" s="243">
        <v>0</v>
      </c>
      <c r="D85" s="243"/>
      <c r="E85" s="243"/>
      <c r="F85" s="244">
        <f t="shared" si="3"/>
        <v>0</v>
      </c>
      <c r="G85" s="243">
        <v>0</v>
      </c>
      <c r="H85" s="179"/>
      <c r="I85" s="179"/>
      <c r="J85" s="121">
        <f t="shared" si="4"/>
        <v>0</v>
      </c>
    </row>
    <row r="86" spans="1:10" x14ac:dyDescent="0.3">
      <c r="A86" s="13" t="s">
        <v>187</v>
      </c>
      <c r="B86" s="29" t="s">
        <v>188</v>
      </c>
      <c r="C86" s="243">
        <v>0</v>
      </c>
      <c r="D86" s="243"/>
      <c r="E86" s="243"/>
      <c r="F86" s="244">
        <f t="shared" si="3"/>
        <v>0</v>
      </c>
      <c r="G86" s="243">
        <v>0</v>
      </c>
      <c r="H86" s="179"/>
      <c r="I86" s="179"/>
      <c r="J86" s="121">
        <f t="shared" si="4"/>
        <v>0</v>
      </c>
    </row>
    <row r="87" spans="1:10" x14ac:dyDescent="0.3">
      <c r="A87" s="13" t="s">
        <v>189</v>
      </c>
      <c r="B87" s="29" t="s">
        <v>190</v>
      </c>
      <c r="C87" s="179">
        <v>0</v>
      </c>
      <c r="D87" s="179"/>
      <c r="E87" s="179"/>
      <c r="F87" s="121">
        <f t="shared" si="3"/>
        <v>0</v>
      </c>
      <c r="G87" s="179">
        <v>0</v>
      </c>
      <c r="H87" s="179"/>
      <c r="I87" s="179"/>
      <c r="J87" s="121">
        <f t="shared" si="4"/>
        <v>0</v>
      </c>
    </row>
    <row r="88" spans="1:10" x14ac:dyDescent="0.3">
      <c r="A88" s="47" t="s">
        <v>410</v>
      </c>
      <c r="B88" s="50" t="s">
        <v>191</v>
      </c>
      <c r="C88" s="118">
        <f>SUM(C84:C87)</f>
        <v>0</v>
      </c>
      <c r="D88" s="118">
        <f>SUM(D84:D87)</f>
        <v>0</v>
      </c>
      <c r="E88" s="118">
        <f>SUM(E84:E87)</f>
        <v>0</v>
      </c>
      <c r="F88" s="121">
        <f t="shared" si="3"/>
        <v>0</v>
      </c>
      <c r="G88" s="118">
        <f>SUM(G84:G87)</f>
        <v>0</v>
      </c>
      <c r="H88" s="118">
        <f>SUM(H84:H87)</f>
        <v>0</v>
      </c>
      <c r="I88" s="118">
        <f>SUM(I84:I87)</f>
        <v>0</v>
      </c>
      <c r="J88" s="121">
        <f t="shared" si="4"/>
        <v>0</v>
      </c>
    </row>
    <row r="89" spans="1:10" ht="26.4" x14ac:dyDescent="0.3">
      <c r="A89" s="13" t="s">
        <v>192</v>
      </c>
      <c r="B89" s="29" t="s">
        <v>193</v>
      </c>
      <c r="C89" s="179">
        <v>0</v>
      </c>
      <c r="D89" s="179"/>
      <c r="E89" s="179"/>
      <c r="F89" s="121">
        <f t="shared" si="3"/>
        <v>0</v>
      </c>
      <c r="G89" s="179">
        <v>0</v>
      </c>
      <c r="H89" s="179"/>
      <c r="I89" s="179"/>
      <c r="J89" s="121">
        <f t="shared" si="4"/>
        <v>0</v>
      </c>
    </row>
    <row r="90" spans="1:10" ht="26.4" x14ac:dyDescent="0.3">
      <c r="A90" s="13" t="s">
        <v>441</v>
      </c>
      <c r="B90" s="29" t="s">
        <v>194</v>
      </c>
      <c r="C90" s="179">
        <v>0</v>
      </c>
      <c r="D90" s="179"/>
      <c r="E90" s="179"/>
      <c r="F90" s="121">
        <f t="shared" si="3"/>
        <v>0</v>
      </c>
      <c r="G90" s="179">
        <v>0</v>
      </c>
      <c r="H90" s="179"/>
      <c r="I90" s="179"/>
      <c r="J90" s="121">
        <f t="shared" si="4"/>
        <v>0</v>
      </c>
    </row>
    <row r="91" spans="1:10" ht="26.4" x14ac:dyDescent="0.3">
      <c r="A91" s="13" t="s">
        <v>442</v>
      </c>
      <c r="B91" s="29" t="s">
        <v>195</v>
      </c>
      <c r="C91" s="179">
        <v>0</v>
      </c>
      <c r="D91" s="179"/>
      <c r="E91" s="179"/>
      <c r="F91" s="121">
        <f t="shared" si="3"/>
        <v>0</v>
      </c>
      <c r="G91" s="179">
        <v>0</v>
      </c>
      <c r="H91" s="179"/>
      <c r="I91" s="179"/>
      <c r="J91" s="121">
        <f t="shared" si="4"/>
        <v>0</v>
      </c>
    </row>
    <row r="92" spans="1:10" x14ac:dyDescent="0.3">
      <c r="A92" s="13" t="s">
        <v>443</v>
      </c>
      <c r="B92" s="29" t="s">
        <v>196</v>
      </c>
      <c r="C92" s="179">
        <v>0</v>
      </c>
      <c r="D92" s="179"/>
      <c r="E92" s="179"/>
      <c r="F92" s="121">
        <f t="shared" si="3"/>
        <v>0</v>
      </c>
      <c r="G92" s="179">
        <v>0</v>
      </c>
      <c r="H92" s="179"/>
      <c r="I92" s="179"/>
      <c r="J92" s="121">
        <f t="shared" si="4"/>
        <v>0</v>
      </c>
    </row>
    <row r="93" spans="1:10" ht="26.4" x14ac:dyDescent="0.3">
      <c r="A93" s="13" t="s">
        <v>444</v>
      </c>
      <c r="B93" s="29" t="s">
        <v>197</v>
      </c>
      <c r="C93" s="179">
        <v>0</v>
      </c>
      <c r="D93" s="179"/>
      <c r="E93" s="179"/>
      <c r="F93" s="121">
        <f t="shared" si="3"/>
        <v>0</v>
      </c>
      <c r="G93" s="179">
        <v>0</v>
      </c>
      <c r="H93" s="179"/>
      <c r="I93" s="179"/>
      <c r="J93" s="121">
        <f t="shared" si="4"/>
        <v>0</v>
      </c>
    </row>
    <row r="94" spans="1:10" ht="26.4" x14ac:dyDescent="0.3">
      <c r="A94" s="13" t="s">
        <v>445</v>
      </c>
      <c r="B94" s="29" t="s">
        <v>198</v>
      </c>
      <c r="C94" s="179">
        <v>0</v>
      </c>
      <c r="D94" s="179"/>
      <c r="E94" s="179"/>
      <c r="F94" s="121">
        <f t="shared" si="3"/>
        <v>0</v>
      </c>
      <c r="G94" s="179">
        <v>0</v>
      </c>
      <c r="H94" s="179"/>
      <c r="I94" s="179"/>
      <c r="J94" s="121">
        <f t="shared" si="4"/>
        <v>0</v>
      </c>
    </row>
    <row r="95" spans="1:10" x14ac:dyDescent="0.3">
      <c r="A95" s="13" t="s">
        <v>199</v>
      </c>
      <c r="B95" s="29" t="s">
        <v>200</v>
      </c>
      <c r="C95" s="179">
        <v>0</v>
      </c>
      <c r="D95" s="179"/>
      <c r="E95" s="179"/>
      <c r="F95" s="121">
        <f t="shared" si="3"/>
        <v>0</v>
      </c>
      <c r="G95" s="179">
        <v>0</v>
      </c>
      <c r="H95" s="179"/>
      <c r="I95" s="179"/>
      <c r="J95" s="121">
        <f t="shared" si="4"/>
        <v>0</v>
      </c>
    </row>
    <row r="96" spans="1:10" x14ac:dyDescent="0.3">
      <c r="A96" s="13" t="s">
        <v>446</v>
      </c>
      <c r="B96" s="29" t="s">
        <v>201</v>
      </c>
      <c r="C96" s="179">
        <v>0</v>
      </c>
      <c r="D96" s="179"/>
      <c r="E96" s="179"/>
      <c r="F96" s="121">
        <f t="shared" si="3"/>
        <v>0</v>
      </c>
      <c r="G96" s="179">
        <v>0</v>
      </c>
      <c r="H96" s="179"/>
      <c r="I96" s="179"/>
      <c r="J96" s="121">
        <f t="shared" si="4"/>
        <v>0</v>
      </c>
    </row>
    <row r="97" spans="1:25" x14ac:dyDescent="0.3">
      <c r="A97" s="47" t="s">
        <v>411</v>
      </c>
      <c r="B97" s="50" t="s">
        <v>202</v>
      </c>
      <c r="C97" s="118">
        <f>SUM(C89:C96)</f>
        <v>0</v>
      </c>
      <c r="D97" s="118">
        <f>SUM(D89:D96)</f>
        <v>0</v>
      </c>
      <c r="E97" s="118">
        <f>SUM(E89:E96)</f>
        <v>0</v>
      </c>
      <c r="F97" s="121">
        <f t="shared" si="3"/>
        <v>0</v>
      </c>
      <c r="G97" s="118">
        <f>SUM(G89:G96)</f>
        <v>0</v>
      </c>
      <c r="H97" s="118">
        <f>SUM(H89:H96)</f>
        <v>0</v>
      </c>
      <c r="I97" s="118">
        <f>SUM(I89:I96)</f>
        <v>0</v>
      </c>
      <c r="J97" s="121">
        <f t="shared" si="4"/>
        <v>0</v>
      </c>
    </row>
    <row r="98" spans="1:25" ht="15.6" x14ac:dyDescent="0.3">
      <c r="A98" s="57" t="s">
        <v>25</v>
      </c>
      <c r="B98" s="101"/>
      <c r="C98" s="180">
        <f>+C83+C88+C97</f>
        <v>317500</v>
      </c>
      <c r="D98" s="180">
        <f>+D83+D88+D97</f>
        <v>0</v>
      </c>
      <c r="E98" s="180">
        <f>+E83+E88+E97</f>
        <v>0</v>
      </c>
      <c r="F98" s="122">
        <f t="shared" si="3"/>
        <v>317500</v>
      </c>
      <c r="G98" s="180">
        <f>+G83+G88+G97</f>
        <v>317500</v>
      </c>
      <c r="H98" s="180">
        <f>+H83+H88+H97</f>
        <v>0</v>
      </c>
      <c r="I98" s="180">
        <f>+I83+I88+I97</f>
        <v>0</v>
      </c>
      <c r="J98" s="122">
        <f t="shared" si="4"/>
        <v>317500</v>
      </c>
    </row>
    <row r="99" spans="1:25" ht="15.6" x14ac:dyDescent="0.3">
      <c r="A99" s="34" t="s">
        <v>454</v>
      </c>
      <c r="B99" s="35" t="s">
        <v>203</v>
      </c>
      <c r="C99" s="117">
        <f>+C97+C88+C83+C60+C51+C26+C25</f>
        <v>50288194</v>
      </c>
      <c r="D99" s="117">
        <f>+D97+D88+D83+D60+D51+D26+D25</f>
        <v>0</v>
      </c>
      <c r="E99" s="117">
        <f>+E97+E88+E83+E60+E51+E26+E25</f>
        <v>0</v>
      </c>
      <c r="F99" s="123">
        <f t="shared" si="3"/>
        <v>50288194</v>
      </c>
      <c r="G99" s="117">
        <f>+G97+G88+G83+G60+G51+G26+G25</f>
        <v>50289389</v>
      </c>
      <c r="H99" s="117">
        <f>+H97+H88+H83+H60+H51+H26+H25</f>
        <v>0</v>
      </c>
      <c r="I99" s="117">
        <f>+I97+I88+I83+I60+I51+I26+I25</f>
        <v>0</v>
      </c>
      <c r="J99" s="123">
        <f t="shared" si="4"/>
        <v>50289389</v>
      </c>
    </row>
    <row r="100" spans="1:25" x14ac:dyDescent="0.3">
      <c r="A100" s="13" t="s">
        <v>447</v>
      </c>
      <c r="B100" s="5" t="s">
        <v>204</v>
      </c>
      <c r="C100" s="113">
        <v>0</v>
      </c>
      <c r="D100" s="105"/>
      <c r="E100" s="105"/>
      <c r="F100" s="121">
        <f t="shared" si="3"/>
        <v>0</v>
      </c>
      <c r="G100" s="113">
        <v>0</v>
      </c>
      <c r="H100" s="105"/>
      <c r="I100" s="105"/>
      <c r="J100" s="121">
        <f t="shared" si="4"/>
        <v>0</v>
      </c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3"/>
      <c r="Y100" s="23"/>
    </row>
    <row r="101" spans="1:25" x14ac:dyDescent="0.3">
      <c r="A101" s="13" t="s">
        <v>206</v>
      </c>
      <c r="B101" s="5" t="s">
        <v>207</v>
      </c>
      <c r="C101" s="113">
        <v>0</v>
      </c>
      <c r="D101" s="105"/>
      <c r="E101" s="105"/>
      <c r="F101" s="121">
        <f t="shared" si="3"/>
        <v>0</v>
      </c>
      <c r="G101" s="113">
        <v>0</v>
      </c>
      <c r="H101" s="105"/>
      <c r="I101" s="105"/>
      <c r="J101" s="121">
        <f t="shared" si="4"/>
        <v>0</v>
      </c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3"/>
      <c r="Y101" s="23"/>
    </row>
    <row r="102" spans="1:25" x14ac:dyDescent="0.3">
      <c r="A102" s="13" t="s">
        <v>448</v>
      </c>
      <c r="B102" s="5" t="s">
        <v>208</v>
      </c>
      <c r="C102" s="113">
        <v>0</v>
      </c>
      <c r="D102" s="105"/>
      <c r="E102" s="105"/>
      <c r="F102" s="121">
        <f t="shared" si="3"/>
        <v>0</v>
      </c>
      <c r="G102" s="113">
        <v>0</v>
      </c>
      <c r="H102" s="105"/>
      <c r="I102" s="105"/>
      <c r="J102" s="121">
        <f t="shared" si="4"/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3"/>
      <c r="Y102" s="23"/>
    </row>
    <row r="103" spans="1:25" x14ac:dyDescent="0.3">
      <c r="A103" s="15" t="s">
        <v>416</v>
      </c>
      <c r="B103" s="7" t="s">
        <v>209</v>
      </c>
      <c r="C103" s="114">
        <f>SUM(C100:C102)</f>
        <v>0</v>
      </c>
      <c r="D103" s="114">
        <f>SUM(D100:D102)</f>
        <v>0</v>
      </c>
      <c r="E103" s="114">
        <f>SUM(E100:E102)</f>
        <v>0</v>
      </c>
      <c r="F103" s="121">
        <f t="shared" si="3"/>
        <v>0</v>
      </c>
      <c r="G103" s="114">
        <f>SUM(G100:G102)</f>
        <v>0</v>
      </c>
      <c r="H103" s="114">
        <f>SUM(H100:H102)</f>
        <v>0</v>
      </c>
      <c r="I103" s="114">
        <f>SUM(I100:I102)</f>
        <v>0</v>
      </c>
      <c r="J103" s="121">
        <f t="shared" si="4"/>
        <v>0</v>
      </c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3"/>
      <c r="Y103" s="23"/>
    </row>
    <row r="104" spans="1:25" x14ac:dyDescent="0.3">
      <c r="A104" s="36" t="s">
        <v>449</v>
      </c>
      <c r="B104" s="5" t="s">
        <v>210</v>
      </c>
      <c r="C104" s="107">
        <v>0</v>
      </c>
      <c r="D104" s="106"/>
      <c r="E104" s="106"/>
      <c r="F104" s="121">
        <f t="shared" si="3"/>
        <v>0</v>
      </c>
      <c r="G104" s="107">
        <v>0</v>
      </c>
      <c r="H104" s="106"/>
      <c r="I104" s="106"/>
      <c r="J104" s="121">
        <f t="shared" si="4"/>
        <v>0</v>
      </c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3"/>
      <c r="Y104" s="23"/>
    </row>
    <row r="105" spans="1:25" x14ac:dyDescent="0.3">
      <c r="A105" s="36" t="s">
        <v>419</v>
      </c>
      <c r="B105" s="5" t="s">
        <v>213</v>
      </c>
      <c r="C105" s="107">
        <v>0</v>
      </c>
      <c r="D105" s="106"/>
      <c r="E105" s="106"/>
      <c r="F105" s="121">
        <f t="shared" si="3"/>
        <v>0</v>
      </c>
      <c r="G105" s="107">
        <v>0</v>
      </c>
      <c r="H105" s="106"/>
      <c r="I105" s="106"/>
      <c r="J105" s="121">
        <f t="shared" si="4"/>
        <v>0</v>
      </c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3"/>
      <c r="Y105" s="23"/>
    </row>
    <row r="106" spans="1:25" x14ac:dyDescent="0.3">
      <c r="A106" s="13" t="s">
        <v>214</v>
      </c>
      <c r="B106" s="5" t="s">
        <v>215</v>
      </c>
      <c r="C106" s="113">
        <v>0</v>
      </c>
      <c r="D106" s="105"/>
      <c r="E106" s="105"/>
      <c r="F106" s="121">
        <f t="shared" si="3"/>
        <v>0</v>
      </c>
      <c r="G106" s="113">
        <v>0</v>
      </c>
      <c r="H106" s="105"/>
      <c r="I106" s="105"/>
      <c r="J106" s="121">
        <f t="shared" si="4"/>
        <v>0</v>
      </c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3"/>
      <c r="Y106" s="23"/>
    </row>
    <row r="107" spans="1:25" x14ac:dyDescent="0.3">
      <c r="A107" s="13" t="s">
        <v>450</v>
      </c>
      <c r="B107" s="5" t="s">
        <v>216</v>
      </c>
      <c r="C107" s="113">
        <v>0</v>
      </c>
      <c r="D107" s="105"/>
      <c r="E107" s="105"/>
      <c r="F107" s="121">
        <f t="shared" si="3"/>
        <v>0</v>
      </c>
      <c r="G107" s="113">
        <v>0</v>
      </c>
      <c r="H107" s="105"/>
      <c r="I107" s="105"/>
      <c r="J107" s="121">
        <f t="shared" si="4"/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3"/>
      <c r="Y107" s="23"/>
    </row>
    <row r="108" spans="1:25" x14ac:dyDescent="0.3">
      <c r="A108" s="14" t="s">
        <v>417</v>
      </c>
      <c r="B108" s="7" t="s">
        <v>217</v>
      </c>
      <c r="C108" s="108">
        <f>SUM(C104:C107)</f>
        <v>0</v>
      </c>
      <c r="D108" s="108">
        <f>SUM(D104:D107)</f>
        <v>0</v>
      </c>
      <c r="E108" s="108">
        <f>SUM(E104:E107)</f>
        <v>0</v>
      </c>
      <c r="F108" s="121">
        <f t="shared" si="3"/>
        <v>0</v>
      </c>
      <c r="G108" s="108">
        <f>SUM(G104:G107)</f>
        <v>0</v>
      </c>
      <c r="H108" s="108">
        <f>SUM(H104:H107)</f>
        <v>0</v>
      </c>
      <c r="I108" s="108">
        <f>SUM(I104:I107)</f>
        <v>0</v>
      </c>
      <c r="J108" s="121">
        <f t="shared" si="4"/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3"/>
      <c r="Y108" s="23"/>
    </row>
    <row r="109" spans="1:25" x14ac:dyDescent="0.3">
      <c r="A109" s="36" t="s">
        <v>218</v>
      </c>
      <c r="B109" s="5" t="s">
        <v>219</v>
      </c>
      <c r="C109" s="107">
        <v>0</v>
      </c>
      <c r="D109" s="106"/>
      <c r="E109" s="106"/>
      <c r="F109" s="121">
        <f t="shared" si="3"/>
        <v>0</v>
      </c>
      <c r="G109" s="107">
        <v>0</v>
      </c>
      <c r="H109" s="106"/>
      <c r="I109" s="106"/>
      <c r="J109" s="121">
        <f t="shared" si="4"/>
        <v>0</v>
      </c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3"/>
      <c r="Y109" s="23"/>
    </row>
    <row r="110" spans="1:25" x14ac:dyDescent="0.3">
      <c r="A110" s="36" t="s">
        <v>220</v>
      </c>
      <c r="B110" s="5" t="s">
        <v>221</v>
      </c>
      <c r="C110" s="107">
        <v>0</v>
      </c>
      <c r="D110" s="106"/>
      <c r="E110" s="106"/>
      <c r="F110" s="121">
        <f t="shared" si="3"/>
        <v>0</v>
      </c>
      <c r="G110" s="107">
        <v>0</v>
      </c>
      <c r="H110" s="106"/>
      <c r="I110" s="106"/>
      <c r="J110" s="121">
        <f t="shared" si="4"/>
        <v>0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3"/>
      <c r="Y110" s="23"/>
    </row>
    <row r="111" spans="1:25" x14ac:dyDescent="0.3">
      <c r="A111" s="14" t="s">
        <v>222</v>
      </c>
      <c r="B111" s="7" t="s">
        <v>223</v>
      </c>
      <c r="C111" s="107">
        <v>0</v>
      </c>
      <c r="D111" s="106"/>
      <c r="E111" s="106"/>
      <c r="F111" s="121">
        <f t="shared" si="3"/>
        <v>0</v>
      </c>
      <c r="G111" s="107">
        <v>0</v>
      </c>
      <c r="H111" s="106"/>
      <c r="I111" s="106"/>
      <c r="J111" s="121">
        <f t="shared" si="4"/>
        <v>0</v>
      </c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3"/>
      <c r="Y111" s="23"/>
    </row>
    <row r="112" spans="1:25" x14ac:dyDescent="0.3">
      <c r="A112" s="36" t="s">
        <v>224</v>
      </c>
      <c r="B112" s="5" t="s">
        <v>225</v>
      </c>
      <c r="C112" s="107">
        <v>0</v>
      </c>
      <c r="D112" s="106"/>
      <c r="E112" s="106"/>
      <c r="F112" s="121">
        <f t="shared" si="3"/>
        <v>0</v>
      </c>
      <c r="G112" s="107">
        <v>0</v>
      </c>
      <c r="H112" s="106"/>
      <c r="I112" s="106"/>
      <c r="J112" s="121">
        <f t="shared" si="4"/>
        <v>0</v>
      </c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3"/>
      <c r="Y112" s="23"/>
    </row>
    <row r="113" spans="1:25" x14ac:dyDescent="0.3">
      <c r="A113" s="36" t="s">
        <v>226</v>
      </c>
      <c r="B113" s="5" t="s">
        <v>227</v>
      </c>
      <c r="C113" s="107">
        <v>0</v>
      </c>
      <c r="D113" s="106"/>
      <c r="E113" s="106"/>
      <c r="F113" s="121">
        <f t="shared" si="3"/>
        <v>0</v>
      </c>
      <c r="G113" s="107">
        <v>0</v>
      </c>
      <c r="H113" s="106"/>
      <c r="I113" s="106"/>
      <c r="J113" s="121">
        <f t="shared" si="4"/>
        <v>0</v>
      </c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3"/>
      <c r="Y113" s="23"/>
    </row>
    <row r="114" spans="1:25" x14ac:dyDescent="0.3">
      <c r="A114" s="36" t="s">
        <v>228</v>
      </c>
      <c r="B114" s="5" t="s">
        <v>229</v>
      </c>
      <c r="C114" s="107">
        <v>0</v>
      </c>
      <c r="D114" s="106"/>
      <c r="E114" s="106"/>
      <c r="F114" s="121">
        <f t="shared" si="3"/>
        <v>0</v>
      </c>
      <c r="G114" s="107">
        <v>0</v>
      </c>
      <c r="H114" s="106"/>
      <c r="I114" s="106"/>
      <c r="J114" s="121">
        <f t="shared" si="4"/>
        <v>0</v>
      </c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3"/>
      <c r="Y114" s="23"/>
    </row>
    <row r="115" spans="1:25" x14ac:dyDescent="0.3">
      <c r="A115" s="37" t="s">
        <v>418</v>
      </c>
      <c r="B115" s="38" t="s">
        <v>230</v>
      </c>
      <c r="C115" s="108">
        <f>+C103+C108+C109+C110+C111+C112+C113+C114</f>
        <v>0</v>
      </c>
      <c r="D115" s="108">
        <f>+D103+D108+D109+D110+D111+D112+D113+D114</f>
        <v>0</v>
      </c>
      <c r="E115" s="108">
        <f>+E103+E108+E109+E110+E111+E112+E113+E114</f>
        <v>0</v>
      </c>
      <c r="F115" s="121">
        <f t="shared" si="3"/>
        <v>0</v>
      </c>
      <c r="G115" s="108">
        <f>+G103+G108+G109+G110+G111+G112+G113+G114</f>
        <v>0</v>
      </c>
      <c r="H115" s="108">
        <f>+H103+H108+H109+H110+H111+H112+H113+H114</f>
        <v>0</v>
      </c>
      <c r="I115" s="108">
        <f>+I103+I108+I109+I110+I111+I112+I113+I114</f>
        <v>0</v>
      </c>
      <c r="J115" s="121">
        <f t="shared" si="4"/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3"/>
      <c r="Y115" s="23"/>
    </row>
    <row r="116" spans="1:25" x14ac:dyDescent="0.3">
      <c r="A116" s="36" t="s">
        <v>231</v>
      </c>
      <c r="B116" s="5" t="s">
        <v>232</v>
      </c>
      <c r="C116" s="107">
        <v>0</v>
      </c>
      <c r="D116" s="106"/>
      <c r="E116" s="106"/>
      <c r="F116" s="121">
        <f t="shared" si="3"/>
        <v>0</v>
      </c>
      <c r="G116" s="107">
        <v>0</v>
      </c>
      <c r="H116" s="106"/>
      <c r="I116" s="106"/>
      <c r="J116" s="121">
        <f t="shared" si="4"/>
        <v>0</v>
      </c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3"/>
      <c r="Y116" s="23"/>
    </row>
    <row r="117" spans="1:25" x14ac:dyDescent="0.3">
      <c r="A117" s="13" t="s">
        <v>233</v>
      </c>
      <c r="B117" s="5" t="s">
        <v>234</v>
      </c>
      <c r="C117" s="113">
        <v>0</v>
      </c>
      <c r="D117" s="105"/>
      <c r="E117" s="105"/>
      <c r="F117" s="121">
        <f t="shared" si="3"/>
        <v>0</v>
      </c>
      <c r="G117" s="113">
        <v>0</v>
      </c>
      <c r="H117" s="105"/>
      <c r="I117" s="105"/>
      <c r="J117" s="121">
        <f t="shared" si="4"/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3"/>
      <c r="Y117" s="23"/>
    </row>
    <row r="118" spans="1:25" x14ac:dyDescent="0.3">
      <c r="A118" s="36" t="s">
        <v>451</v>
      </c>
      <c r="B118" s="5" t="s">
        <v>235</v>
      </c>
      <c r="C118" s="107">
        <v>0</v>
      </c>
      <c r="D118" s="106"/>
      <c r="E118" s="106"/>
      <c r="F118" s="121">
        <f t="shared" si="3"/>
        <v>0</v>
      </c>
      <c r="G118" s="107">
        <v>0</v>
      </c>
      <c r="H118" s="106"/>
      <c r="I118" s="106"/>
      <c r="J118" s="121">
        <f t="shared" si="4"/>
        <v>0</v>
      </c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3"/>
      <c r="Y118" s="23"/>
    </row>
    <row r="119" spans="1:25" x14ac:dyDescent="0.3">
      <c r="A119" s="36" t="s">
        <v>420</v>
      </c>
      <c r="B119" s="5" t="s">
        <v>236</v>
      </c>
      <c r="C119" s="107">
        <v>0</v>
      </c>
      <c r="D119" s="106"/>
      <c r="E119" s="106"/>
      <c r="F119" s="121">
        <f t="shared" si="3"/>
        <v>0</v>
      </c>
      <c r="G119" s="107">
        <v>0</v>
      </c>
      <c r="H119" s="106"/>
      <c r="I119" s="106"/>
      <c r="J119" s="121">
        <f t="shared" si="4"/>
        <v>0</v>
      </c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3"/>
      <c r="Y119" s="23"/>
    </row>
    <row r="120" spans="1:25" x14ac:dyDescent="0.3">
      <c r="A120" s="37" t="s">
        <v>421</v>
      </c>
      <c r="B120" s="38" t="s">
        <v>240</v>
      </c>
      <c r="C120" s="108">
        <f>SUM(C116:C119)</f>
        <v>0</v>
      </c>
      <c r="D120" s="108">
        <f>SUM(D116:D119)</f>
        <v>0</v>
      </c>
      <c r="E120" s="108">
        <f>SUM(E116:E119)</f>
        <v>0</v>
      </c>
      <c r="F120" s="121">
        <f t="shared" si="3"/>
        <v>0</v>
      </c>
      <c r="G120" s="108">
        <f>SUM(G116:G119)</f>
        <v>0</v>
      </c>
      <c r="H120" s="108">
        <f>SUM(H116:H119)</f>
        <v>0</v>
      </c>
      <c r="I120" s="108">
        <f>SUM(I116:I119)</f>
        <v>0</v>
      </c>
      <c r="J120" s="121">
        <f t="shared" si="4"/>
        <v>0</v>
      </c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3"/>
      <c r="Y120" s="23"/>
    </row>
    <row r="121" spans="1:25" x14ac:dyDescent="0.3">
      <c r="A121" s="13" t="s">
        <v>241</v>
      </c>
      <c r="B121" s="5" t="s">
        <v>242</v>
      </c>
      <c r="C121" s="113">
        <v>0</v>
      </c>
      <c r="D121" s="105"/>
      <c r="E121" s="105"/>
      <c r="F121" s="121">
        <f t="shared" si="3"/>
        <v>0</v>
      </c>
      <c r="G121" s="113">
        <v>0</v>
      </c>
      <c r="H121" s="105"/>
      <c r="I121" s="105"/>
      <c r="J121" s="121">
        <f t="shared" si="4"/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3"/>
      <c r="Y121" s="23"/>
    </row>
    <row r="122" spans="1:25" s="98" customFormat="1" ht="15.6" x14ac:dyDescent="0.3">
      <c r="A122" s="39" t="s">
        <v>455</v>
      </c>
      <c r="B122" s="40" t="s">
        <v>243</v>
      </c>
      <c r="C122" s="109">
        <f>+C115+C120+C121</f>
        <v>0</v>
      </c>
      <c r="D122" s="109">
        <f>+D115+D120+D121</f>
        <v>0</v>
      </c>
      <c r="E122" s="109">
        <f>+E115+E120+E121</f>
        <v>0</v>
      </c>
      <c r="F122" s="123">
        <f t="shared" si="3"/>
        <v>0</v>
      </c>
      <c r="G122" s="109">
        <f>+G115+G120+G121</f>
        <v>0</v>
      </c>
      <c r="H122" s="109">
        <f>+H115+H120+H121</f>
        <v>0</v>
      </c>
      <c r="I122" s="109">
        <f>+I115+I120+I121</f>
        <v>0</v>
      </c>
      <c r="J122" s="123">
        <f t="shared" si="4"/>
        <v>0</v>
      </c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100"/>
      <c r="Y122" s="100"/>
    </row>
    <row r="123" spans="1:25" s="98" customFormat="1" ht="15.6" x14ac:dyDescent="0.3">
      <c r="A123" s="115" t="s">
        <v>491</v>
      </c>
      <c r="B123" s="115"/>
      <c r="C123" s="116">
        <f>+C99+C122</f>
        <v>50288194</v>
      </c>
      <c r="D123" s="116">
        <f>+D99+D122</f>
        <v>0</v>
      </c>
      <c r="E123" s="116">
        <f>+E99+E122</f>
        <v>0</v>
      </c>
      <c r="F123" s="124">
        <f t="shared" si="3"/>
        <v>50288194</v>
      </c>
      <c r="G123" s="116">
        <f>+G99+G122</f>
        <v>50289389</v>
      </c>
      <c r="H123" s="116">
        <f>+H99+H122</f>
        <v>0</v>
      </c>
      <c r="I123" s="116">
        <f>+I99+I122</f>
        <v>0</v>
      </c>
      <c r="J123" s="124">
        <f t="shared" si="4"/>
        <v>50289389</v>
      </c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</row>
    <row r="124" spans="1:25" x14ac:dyDescent="0.3">
      <c r="B124" s="23"/>
      <c r="C124" s="23"/>
      <c r="D124" s="23"/>
      <c r="E124" s="23"/>
      <c r="F124" s="125"/>
      <c r="G124" s="23"/>
      <c r="H124" s="23"/>
      <c r="I124" s="23"/>
      <c r="J124" s="125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x14ac:dyDescent="0.3">
      <c r="B125" s="23"/>
      <c r="C125" s="23"/>
      <c r="D125" s="23"/>
      <c r="E125" s="23"/>
      <c r="F125" s="125"/>
      <c r="G125" s="23"/>
      <c r="H125" s="23"/>
      <c r="I125" s="23"/>
      <c r="J125" s="125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x14ac:dyDescent="0.3">
      <c r="B126" s="23"/>
      <c r="C126" s="23"/>
      <c r="D126" s="23"/>
      <c r="E126" s="23"/>
      <c r="F126" s="125"/>
      <c r="G126" s="23"/>
      <c r="H126" s="23"/>
      <c r="I126" s="23"/>
      <c r="J126" s="125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x14ac:dyDescent="0.3">
      <c r="B127" s="23"/>
      <c r="C127" s="23"/>
      <c r="D127" s="23"/>
      <c r="E127" s="23"/>
      <c r="F127" s="125"/>
      <c r="G127" s="23"/>
      <c r="H127" s="23"/>
      <c r="I127" s="23"/>
      <c r="J127" s="125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x14ac:dyDescent="0.3">
      <c r="B128" s="23"/>
      <c r="C128" s="23"/>
      <c r="D128" s="23"/>
      <c r="E128" s="23"/>
      <c r="F128" s="125"/>
      <c r="G128" s="23"/>
      <c r="H128" s="23"/>
      <c r="I128" s="23"/>
      <c r="J128" s="125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2:25" x14ac:dyDescent="0.3">
      <c r="B129" s="23"/>
      <c r="C129" s="23"/>
      <c r="D129" s="23"/>
      <c r="E129" s="23"/>
      <c r="F129" s="125"/>
      <c r="G129" s="23"/>
      <c r="H129" s="23"/>
      <c r="I129" s="23"/>
      <c r="J129" s="125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2:25" x14ac:dyDescent="0.3">
      <c r="B130" s="23"/>
      <c r="C130" s="23"/>
      <c r="D130" s="23"/>
      <c r="E130" s="23"/>
      <c r="F130" s="125"/>
      <c r="G130" s="23"/>
      <c r="H130" s="23"/>
      <c r="I130" s="23"/>
      <c r="J130" s="125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2:25" x14ac:dyDescent="0.3">
      <c r="B131" s="23"/>
      <c r="C131" s="23"/>
      <c r="D131" s="23"/>
      <c r="E131" s="23"/>
      <c r="F131" s="125"/>
      <c r="G131" s="23"/>
      <c r="H131" s="23"/>
      <c r="I131" s="23"/>
      <c r="J131" s="125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2:25" x14ac:dyDescent="0.3">
      <c r="B132" s="23"/>
      <c r="C132" s="23"/>
      <c r="D132" s="23"/>
      <c r="E132" s="23"/>
      <c r="F132" s="125"/>
      <c r="G132" s="23"/>
      <c r="H132" s="23"/>
      <c r="I132" s="23"/>
      <c r="J132" s="125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2:25" x14ac:dyDescent="0.3">
      <c r="B133" s="23"/>
      <c r="C133" s="23"/>
      <c r="D133" s="23"/>
      <c r="E133" s="23"/>
      <c r="F133" s="125"/>
      <c r="G133" s="23"/>
      <c r="H133" s="23"/>
      <c r="I133" s="23"/>
      <c r="J133" s="125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2:25" x14ac:dyDescent="0.3">
      <c r="B134" s="23"/>
      <c r="C134" s="23"/>
      <c r="D134" s="23"/>
      <c r="E134" s="23"/>
      <c r="F134" s="125"/>
      <c r="G134" s="23"/>
      <c r="H134" s="23"/>
      <c r="I134" s="23"/>
      <c r="J134" s="125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2:25" x14ac:dyDescent="0.3">
      <c r="B135" s="23"/>
      <c r="C135" s="23"/>
      <c r="D135" s="23"/>
      <c r="E135" s="23"/>
      <c r="F135" s="125"/>
      <c r="G135" s="23"/>
      <c r="H135" s="23"/>
      <c r="I135" s="23"/>
      <c r="J135" s="125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2:25" x14ac:dyDescent="0.3">
      <c r="B136" s="23"/>
      <c r="C136" s="23"/>
      <c r="D136" s="23"/>
      <c r="E136" s="23"/>
      <c r="F136" s="125"/>
      <c r="G136" s="23"/>
      <c r="H136" s="23"/>
      <c r="I136" s="23"/>
      <c r="J136" s="125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2:25" x14ac:dyDescent="0.3">
      <c r="B137" s="23"/>
      <c r="C137" s="23"/>
      <c r="D137" s="23"/>
      <c r="E137" s="23"/>
      <c r="F137" s="125"/>
      <c r="G137" s="23"/>
      <c r="H137" s="23"/>
      <c r="I137" s="23"/>
      <c r="J137" s="125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2:25" x14ac:dyDescent="0.3">
      <c r="B138" s="23"/>
      <c r="C138" s="23"/>
      <c r="D138" s="23"/>
      <c r="E138" s="23"/>
      <c r="F138" s="125"/>
      <c r="G138" s="23"/>
      <c r="H138" s="23"/>
      <c r="I138" s="23"/>
      <c r="J138" s="125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2:25" x14ac:dyDescent="0.3">
      <c r="B139" s="23"/>
      <c r="C139" s="23"/>
      <c r="D139" s="23"/>
      <c r="E139" s="23"/>
      <c r="F139" s="125"/>
      <c r="G139" s="23"/>
      <c r="H139" s="23"/>
      <c r="I139" s="23"/>
      <c r="J139" s="125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2:25" x14ac:dyDescent="0.3">
      <c r="B140" s="23"/>
      <c r="C140" s="23"/>
      <c r="D140" s="23"/>
      <c r="E140" s="23"/>
      <c r="F140" s="125"/>
      <c r="G140" s="23"/>
      <c r="H140" s="23"/>
      <c r="I140" s="23"/>
      <c r="J140" s="125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2:25" x14ac:dyDescent="0.3">
      <c r="B141" s="23"/>
      <c r="C141" s="23"/>
      <c r="D141" s="23"/>
      <c r="E141" s="23"/>
      <c r="F141" s="125"/>
      <c r="G141" s="23"/>
      <c r="H141" s="23"/>
      <c r="I141" s="23"/>
      <c r="J141" s="125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2:25" x14ac:dyDescent="0.3">
      <c r="B142" s="23"/>
      <c r="C142" s="23"/>
      <c r="D142" s="23"/>
      <c r="E142" s="23"/>
      <c r="F142" s="125"/>
      <c r="G142" s="23"/>
      <c r="H142" s="23"/>
      <c r="I142" s="23"/>
      <c r="J142" s="125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2:25" x14ac:dyDescent="0.3">
      <c r="B143" s="23"/>
      <c r="C143" s="23"/>
      <c r="D143" s="23"/>
      <c r="E143" s="23"/>
      <c r="F143" s="125"/>
      <c r="G143" s="23"/>
      <c r="H143" s="23"/>
      <c r="I143" s="23"/>
      <c r="J143" s="125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2:25" x14ac:dyDescent="0.3">
      <c r="B144" s="23"/>
      <c r="C144" s="23"/>
      <c r="D144" s="23"/>
      <c r="E144" s="23"/>
      <c r="F144" s="125"/>
      <c r="G144" s="23"/>
      <c r="H144" s="23"/>
      <c r="I144" s="23"/>
      <c r="J144" s="125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2:25" x14ac:dyDescent="0.3">
      <c r="B145" s="23"/>
      <c r="C145" s="23"/>
      <c r="D145" s="23"/>
      <c r="E145" s="23"/>
      <c r="F145" s="125"/>
      <c r="G145" s="23"/>
      <c r="H145" s="23"/>
      <c r="I145" s="23"/>
      <c r="J145" s="125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2:25" x14ac:dyDescent="0.3">
      <c r="B146" s="23"/>
      <c r="C146" s="23"/>
      <c r="D146" s="23"/>
      <c r="E146" s="23"/>
      <c r="F146" s="125"/>
      <c r="G146" s="23"/>
      <c r="H146" s="23"/>
      <c r="I146" s="23"/>
      <c r="J146" s="125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2:25" x14ac:dyDescent="0.3">
      <c r="B147" s="23"/>
      <c r="C147" s="23"/>
      <c r="D147" s="23"/>
      <c r="E147" s="23"/>
      <c r="F147" s="125"/>
      <c r="G147" s="23"/>
      <c r="H147" s="23"/>
      <c r="I147" s="23"/>
      <c r="J147" s="125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2:25" x14ac:dyDescent="0.3">
      <c r="B148" s="23"/>
      <c r="C148" s="23"/>
      <c r="D148" s="23"/>
      <c r="E148" s="23"/>
      <c r="F148" s="125"/>
      <c r="G148" s="23"/>
      <c r="H148" s="23"/>
      <c r="I148" s="23"/>
      <c r="J148" s="125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2:25" x14ac:dyDescent="0.3">
      <c r="B149" s="23"/>
      <c r="C149" s="23"/>
      <c r="D149" s="23"/>
      <c r="E149" s="23"/>
      <c r="F149" s="125"/>
      <c r="G149" s="23"/>
      <c r="H149" s="23"/>
      <c r="I149" s="23"/>
      <c r="J149" s="125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2:25" x14ac:dyDescent="0.3">
      <c r="B150" s="23"/>
      <c r="C150" s="23"/>
      <c r="D150" s="23"/>
      <c r="E150" s="23"/>
      <c r="F150" s="125"/>
      <c r="G150" s="23"/>
      <c r="H150" s="23"/>
      <c r="I150" s="23"/>
      <c r="J150" s="125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2:25" x14ac:dyDescent="0.3">
      <c r="B151" s="23"/>
      <c r="C151" s="23"/>
      <c r="D151" s="23"/>
      <c r="E151" s="23"/>
      <c r="F151" s="125"/>
      <c r="G151" s="23"/>
      <c r="H151" s="23"/>
      <c r="I151" s="23"/>
      <c r="J151" s="125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2:25" x14ac:dyDescent="0.3">
      <c r="B152" s="23"/>
      <c r="C152" s="23"/>
      <c r="D152" s="23"/>
      <c r="E152" s="23"/>
      <c r="F152" s="125"/>
      <c r="G152" s="23"/>
      <c r="H152" s="23"/>
      <c r="I152" s="23"/>
      <c r="J152" s="125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2:25" x14ac:dyDescent="0.3">
      <c r="B153" s="23"/>
      <c r="C153" s="23"/>
      <c r="D153" s="23"/>
      <c r="E153" s="23"/>
      <c r="F153" s="125"/>
      <c r="G153" s="23"/>
      <c r="H153" s="23"/>
      <c r="I153" s="23"/>
      <c r="J153" s="125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2:25" x14ac:dyDescent="0.3">
      <c r="B154" s="23"/>
      <c r="C154" s="23"/>
      <c r="D154" s="23"/>
      <c r="E154" s="23"/>
      <c r="F154" s="125"/>
      <c r="G154" s="23"/>
      <c r="H154" s="23"/>
      <c r="I154" s="23"/>
      <c r="J154" s="125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2:25" x14ac:dyDescent="0.3">
      <c r="B155" s="23"/>
      <c r="C155" s="23"/>
      <c r="D155" s="23"/>
      <c r="E155" s="23"/>
      <c r="F155" s="125"/>
      <c r="G155" s="23"/>
      <c r="H155" s="23"/>
      <c r="I155" s="23"/>
      <c r="J155" s="125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2:25" x14ac:dyDescent="0.3">
      <c r="B156" s="23"/>
      <c r="C156" s="23"/>
      <c r="D156" s="23"/>
      <c r="E156" s="23"/>
      <c r="F156" s="125"/>
      <c r="G156" s="23"/>
      <c r="H156" s="23"/>
      <c r="I156" s="23"/>
      <c r="J156" s="125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2:25" x14ac:dyDescent="0.3">
      <c r="B157" s="23"/>
      <c r="C157" s="23"/>
      <c r="D157" s="23"/>
      <c r="E157" s="23"/>
      <c r="F157" s="125"/>
      <c r="G157" s="23"/>
      <c r="H157" s="23"/>
      <c r="I157" s="23"/>
      <c r="J157" s="125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2:25" x14ac:dyDescent="0.3">
      <c r="B158" s="23"/>
      <c r="C158" s="23"/>
      <c r="D158" s="23"/>
      <c r="E158" s="23"/>
      <c r="F158" s="125"/>
      <c r="G158" s="23"/>
      <c r="H158" s="23"/>
      <c r="I158" s="23"/>
      <c r="J158" s="125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2:25" x14ac:dyDescent="0.3">
      <c r="B159" s="23"/>
      <c r="C159" s="23"/>
      <c r="D159" s="23"/>
      <c r="E159" s="23"/>
      <c r="F159" s="125"/>
      <c r="G159" s="23"/>
      <c r="H159" s="23"/>
      <c r="I159" s="23"/>
      <c r="J159" s="125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2:25" x14ac:dyDescent="0.3">
      <c r="B160" s="23"/>
      <c r="C160" s="23"/>
      <c r="D160" s="23"/>
      <c r="E160" s="23"/>
      <c r="F160" s="125"/>
      <c r="G160" s="23"/>
      <c r="H160" s="23"/>
      <c r="I160" s="23"/>
      <c r="J160" s="125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2:25" x14ac:dyDescent="0.3">
      <c r="B161" s="23"/>
      <c r="C161" s="23"/>
      <c r="D161" s="23"/>
      <c r="E161" s="23"/>
      <c r="F161" s="125"/>
      <c r="G161" s="23"/>
      <c r="H161" s="23"/>
      <c r="I161" s="23"/>
      <c r="J161" s="125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2:25" x14ac:dyDescent="0.3">
      <c r="B162" s="23"/>
      <c r="C162" s="23"/>
      <c r="D162" s="23"/>
      <c r="E162" s="23"/>
      <c r="F162" s="125"/>
      <c r="G162" s="23"/>
      <c r="H162" s="23"/>
      <c r="I162" s="23"/>
      <c r="J162" s="125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2:25" x14ac:dyDescent="0.3">
      <c r="B163" s="23"/>
      <c r="C163" s="23"/>
      <c r="D163" s="23"/>
      <c r="E163" s="23"/>
      <c r="F163" s="125"/>
      <c r="G163" s="23"/>
      <c r="H163" s="23"/>
      <c r="I163" s="23"/>
      <c r="J163" s="125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2:25" x14ac:dyDescent="0.3">
      <c r="B164" s="23"/>
      <c r="C164" s="23"/>
      <c r="D164" s="23"/>
      <c r="E164" s="23"/>
      <c r="F164" s="125"/>
      <c r="G164" s="23"/>
      <c r="H164" s="23"/>
      <c r="I164" s="23"/>
      <c r="J164" s="125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2:25" x14ac:dyDescent="0.3">
      <c r="B165" s="23"/>
      <c r="C165" s="23"/>
      <c r="D165" s="23"/>
      <c r="E165" s="23"/>
      <c r="F165" s="125"/>
      <c r="G165" s="23"/>
      <c r="H165" s="23"/>
      <c r="I165" s="23"/>
      <c r="J165" s="125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2:25" x14ac:dyDescent="0.3">
      <c r="B166" s="23"/>
      <c r="C166" s="23"/>
      <c r="D166" s="23"/>
      <c r="E166" s="23"/>
      <c r="F166" s="125"/>
      <c r="G166" s="23"/>
      <c r="H166" s="23"/>
      <c r="I166" s="23"/>
      <c r="J166" s="125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2:25" x14ac:dyDescent="0.3">
      <c r="B167" s="23"/>
      <c r="C167" s="23"/>
      <c r="D167" s="23"/>
      <c r="E167" s="23"/>
      <c r="F167" s="125"/>
      <c r="G167" s="23"/>
      <c r="H167" s="23"/>
      <c r="I167" s="23"/>
      <c r="J167" s="125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2:25" x14ac:dyDescent="0.3">
      <c r="B168" s="23"/>
      <c r="C168" s="23"/>
      <c r="D168" s="23"/>
      <c r="E168" s="23"/>
      <c r="F168" s="125"/>
      <c r="G168" s="23"/>
      <c r="H168" s="23"/>
      <c r="I168" s="23"/>
      <c r="J168" s="125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2:25" x14ac:dyDescent="0.3">
      <c r="B169" s="23"/>
      <c r="C169" s="23"/>
      <c r="D169" s="23"/>
      <c r="E169" s="23"/>
      <c r="F169" s="125"/>
      <c r="G169" s="23"/>
      <c r="H169" s="23"/>
      <c r="I169" s="23"/>
      <c r="J169" s="125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2:25" x14ac:dyDescent="0.3">
      <c r="B170" s="23"/>
      <c r="C170" s="23"/>
      <c r="D170" s="23"/>
      <c r="E170" s="23"/>
      <c r="F170" s="125"/>
      <c r="G170" s="23"/>
      <c r="H170" s="23"/>
      <c r="I170" s="23"/>
      <c r="J170" s="125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2:25" x14ac:dyDescent="0.3">
      <c r="B171" s="23"/>
      <c r="C171" s="23"/>
      <c r="D171" s="23"/>
      <c r="E171" s="23"/>
      <c r="F171" s="125"/>
      <c r="G171" s="23"/>
      <c r="H171" s="23"/>
      <c r="I171" s="23"/>
      <c r="J171" s="125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2:25" x14ac:dyDescent="0.3">
      <c r="B172" s="23"/>
      <c r="C172" s="23"/>
      <c r="D172" s="23"/>
      <c r="E172" s="23"/>
      <c r="F172" s="125"/>
      <c r="G172" s="23"/>
      <c r="H172" s="23"/>
      <c r="I172" s="23"/>
      <c r="J172" s="125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</row>
  </sheetData>
  <mergeCells count="6">
    <mergeCell ref="A2:F2"/>
    <mergeCell ref="A3:F3"/>
    <mergeCell ref="C5:F5"/>
    <mergeCell ref="G5:J5"/>
    <mergeCell ref="G1:J1"/>
    <mergeCell ref="H3:K3"/>
  </mergeCells>
  <phoneticPr fontId="39" type="noConversion"/>
  <pageMargins left="0.70866141732283472" right="0.70866141732283472" top="0.74803149606299213" bottom="0.74803149606299213" header="0.31496062992125984" footer="0.31496062992125984"/>
  <pageSetup paperSize="8" scale="5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72"/>
  <sheetViews>
    <sheetView topLeftCell="C28" zoomScaleNormal="100" workbookViewId="0">
      <selection activeCell="G5" sqref="G5:J5"/>
    </sheetView>
  </sheetViews>
  <sheetFormatPr defaultRowHeight="14.4" x14ac:dyDescent="0.3"/>
  <cols>
    <col min="1" max="1" width="105.109375" customWidth="1"/>
    <col min="3" max="3" width="17.109375" customWidth="1"/>
    <col min="4" max="4" width="20.109375" customWidth="1"/>
    <col min="5" max="5" width="18.88671875" customWidth="1"/>
    <col min="6" max="6" width="15.6640625" style="98" customWidth="1"/>
    <col min="7" max="7" width="17.109375" customWidth="1"/>
    <col min="8" max="8" width="20.109375" customWidth="1"/>
    <col min="9" max="9" width="18.88671875" customWidth="1"/>
    <col min="10" max="10" width="15.6640625" style="98" customWidth="1"/>
  </cols>
  <sheetData>
    <row r="1" spans="1:11" x14ac:dyDescent="0.3">
      <c r="F1" s="291" t="s">
        <v>697</v>
      </c>
      <c r="G1" s="291"/>
      <c r="H1" s="291"/>
      <c r="I1" s="291"/>
      <c r="J1" s="291"/>
    </row>
    <row r="2" spans="1:11" ht="24.75" customHeight="1" x14ac:dyDescent="0.35">
      <c r="A2" s="290" t="s">
        <v>714</v>
      </c>
      <c r="B2" s="293"/>
      <c r="C2" s="293"/>
      <c r="D2" s="293"/>
      <c r="E2" s="293"/>
      <c r="F2" s="289"/>
      <c r="J2"/>
    </row>
    <row r="3" spans="1:11" ht="21.75" customHeight="1" x14ac:dyDescent="0.35">
      <c r="A3" s="294" t="s">
        <v>647</v>
      </c>
      <c r="B3" s="293"/>
      <c r="C3" s="293"/>
      <c r="D3" s="293"/>
      <c r="E3" s="293"/>
      <c r="F3" s="289"/>
      <c r="G3" s="297" t="s">
        <v>674</v>
      </c>
      <c r="H3" s="297"/>
      <c r="I3" s="297"/>
      <c r="J3" s="297"/>
      <c r="K3" s="297"/>
    </row>
    <row r="4" spans="1:11" ht="18" x14ac:dyDescent="0.35">
      <c r="A4" s="46"/>
    </row>
    <row r="5" spans="1:11" x14ac:dyDescent="0.3">
      <c r="A5" s="111" t="s">
        <v>634</v>
      </c>
      <c r="C5" s="295" t="s">
        <v>662</v>
      </c>
      <c r="D5" s="295"/>
      <c r="E5" s="295"/>
      <c r="G5" s="295" t="s">
        <v>740</v>
      </c>
      <c r="H5" s="295"/>
      <c r="I5" s="295"/>
      <c r="J5" s="295"/>
    </row>
    <row r="6" spans="1:11" ht="27" x14ac:dyDescent="0.3">
      <c r="A6" s="2" t="s">
        <v>67</v>
      </c>
      <c r="B6" s="3" t="s">
        <v>68</v>
      </c>
      <c r="C6" s="59" t="s">
        <v>567</v>
      </c>
      <c r="D6" s="59" t="s">
        <v>568</v>
      </c>
      <c r="E6" s="59" t="s">
        <v>26</v>
      </c>
      <c r="F6" s="99" t="s">
        <v>2</v>
      </c>
      <c r="G6" s="59" t="s">
        <v>567</v>
      </c>
      <c r="H6" s="59" t="s">
        <v>568</v>
      </c>
      <c r="I6" s="59" t="s">
        <v>26</v>
      </c>
      <c r="J6" s="99" t="s">
        <v>2</v>
      </c>
    </row>
    <row r="7" spans="1:11" x14ac:dyDescent="0.3">
      <c r="A7" s="28" t="s">
        <v>69</v>
      </c>
      <c r="B7" s="28" t="s">
        <v>70</v>
      </c>
      <c r="C7" s="95">
        <f>+'kiadások önkorm'!C7+'kiadások óvoda'!C7</f>
        <v>33514323</v>
      </c>
      <c r="D7" s="95">
        <f>+'kiadások önkorm'!D7+'kiadások óvoda'!D7</f>
        <v>0</v>
      </c>
      <c r="E7" s="95">
        <f>+'kiadások önkorm'!E7+'kiadások óvoda'!E7</f>
        <v>0</v>
      </c>
      <c r="F7" s="118">
        <f>+'kiadások önkorm'!F7+'kiadások óvoda'!F7</f>
        <v>33514323</v>
      </c>
      <c r="G7" s="95">
        <f>+'kiadások önkorm'!G7+'kiadások óvoda'!G7</f>
        <v>36149621</v>
      </c>
      <c r="H7" s="95">
        <f>+'kiadások önkorm'!H7+'kiadások óvoda'!H7</f>
        <v>0</v>
      </c>
      <c r="I7" s="95">
        <f>+'kiadások önkorm'!I7+'kiadások óvoda'!I7</f>
        <v>0</v>
      </c>
      <c r="J7" s="118">
        <f>+'kiadások önkorm'!J7+'kiadások óvoda'!J7</f>
        <v>36149621</v>
      </c>
    </row>
    <row r="8" spans="1:11" x14ac:dyDescent="0.3">
      <c r="A8" s="28" t="s">
        <v>71</v>
      </c>
      <c r="B8" s="29" t="s">
        <v>72</v>
      </c>
      <c r="C8" s="95">
        <f>+'kiadások önkorm'!C8+'kiadások óvoda'!C8</f>
        <v>1113470</v>
      </c>
      <c r="D8" s="95">
        <f>+'kiadások önkorm'!D8+'kiadások óvoda'!D8</f>
        <v>0</v>
      </c>
      <c r="E8" s="95">
        <f>+'kiadások önkorm'!E8+'kiadások óvoda'!E8</f>
        <v>0</v>
      </c>
      <c r="F8" s="118">
        <f>+'kiadások önkorm'!F8+'kiadások óvoda'!F8</f>
        <v>1113470</v>
      </c>
      <c r="G8" s="95">
        <f>+'kiadások önkorm'!G8+'kiadások óvoda'!G8</f>
        <v>1113470</v>
      </c>
      <c r="H8" s="95">
        <f>+'kiadások önkorm'!H8+'kiadások óvoda'!H8</f>
        <v>0</v>
      </c>
      <c r="I8" s="95">
        <f>+'kiadások önkorm'!I8+'kiadások óvoda'!I8</f>
        <v>0</v>
      </c>
      <c r="J8" s="118">
        <f>+'kiadások önkorm'!J8+'kiadások óvoda'!J8</f>
        <v>1113470</v>
      </c>
    </row>
    <row r="9" spans="1:11" x14ac:dyDescent="0.3">
      <c r="A9" s="28" t="s">
        <v>73</v>
      </c>
      <c r="B9" s="29" t="s">
        <v>74</v>
      </c>
      <c r="C9" s="95">
        <f>+'kiadások önkorm'!C9+'kiadások óvoda'!C9</f>
        <v>0</v>
      </c>
      <c r="D9" s="95">
        <f>+'kiadások önkorm'!D9+'kiadások óvoda'!D9</f>
        <v>0</v>
      </c>
      <c r="E9" s="95">
        <f>+'kiadások önkorm'!E9+'kiadások óvoda'!E9</f>
        <v>0</v>
      </c>
      <c r="F9" s="118">
        <f>+'kiadások önkorm'!F9+'kiadások óvoda'!F9</f>
        <v>0</v>
      </c>
      <c r="G9" s="95">
        <f>+'kiadások önkorm'!G9+'kiadások óvoda'!G9</f>
        <v>0</v>
      </c>
      <c r="H9" s="95">
        <f>+'kiadások önkorm'!H9+'kiadások óvoda'!H9</f>
        <v>0</v>
      </c>
      <c r="I9" s="95">
        <f>+'kiadások önkorm'!I9+'kiadások óvoda'!I9</f>
        <v>0</v>
      </c>
      <c r="J9" s="118">
        <f>+'kiadások önkorm'!J9+'kiadások óvoda'!J9</f>
        <v>0</v>
      </c>
    </row>
    <row r="10" spans="1:11" x14ac:dyDescent="0.3">
      <c r="A10" s="30" t="s">
        <v>75</v>
      </c>
      <c r="B10" s="29" t="s">
        <v>76</v>
      </c>
      <c r="C10" s="95">
        <f>+'kiadások önkorm'!C10+'kiadások óvoda'!C10</f>
        <v>100000</v>
      </c>
      <c r="D10" s="95">
        <f>+'kiadások önkorm'!D10+'kiadások óvoda'!D10</f>
        <v>0</v>
      </c>
      <c r="E10" s="95">
        <f>+'kiadások önkorm'!E10+'kiadások óvoda'!E10</f>
        <v>0</v>
      </c>
      <c r="F10" s="118">
        <f>+'kiadások önkorm'!F10+'kiadások óvoda'!F10</f>
        <v>100000</v>
      </c>
      <c r="G10" s="95">
        <f>+'kiadások önkorm'!G10+'kiadások óvoda'!G10</f>
        <v>100000</v>
      </c>
      <c r="H10" s="95">
        <f>+'kiadások önkorm'!H10+'kiadások óvoda'!H10</f>
        <v>0</v>
      </c>
      <c r="I10" s="95">
        <f>+'kiadások önkorm'!I10+'kiadások óvoda'!I10</f>
        <v>0</v>
      </c>
      <c r="J10" s="118">
        <f>+'kiadások önkorm'!J10+'kiadások óvoda'!J10</f>
        <v>100000</v>
      </c>
    </row>
    <row r="11" spans="1:11" x14ac:dyDescent="0.3">
      <c r="A11" s="30" t="s">
        <v>77</v>
      </c>
      <c r="B11" s="29" t="s">
        <v>78</v>
      </c>
      <c r="C11" s="95">
        <f>+'kiadások önkorm'!C11+'kiadások óvoda'!C11</f>
        <v>0</v>
      </c>
      <c r="D11" s="95">
        <f>+'kiadások önkorm'!D11+'kiadások óvoda'!D11</f>
        <v>0</v>
      </c>
      <c r="E11" s="95">
        <f>+'kiadások önkorm'!E11+'kiadások óvoda'!E11</f>
        <v>0</v>
      </c>
      <c r="F11" s="118">
        <f>+'kiadások önkorm'!F11+'kiadások óvoda'!F11</f>
        <v>0</v>
      </c>
      <c r="G11" s="95">
        <f>+'kiadások önkorm'!G11+'kiadások óvoda'!G11</f>
        <v>0</v>
      </c>
      <c r="H11" s="95">
        <f>+'kiadások önkorm'!H11+'kiadások óvoda'!H11</f>
        <v>0</v>
      </c>
      <c r="I11" s="95">
        <f>+'kiadások önkorm'!I11+'kiadások óvoda'!I11</f>
        <v>0</v>
      </c>
      <c r="J11" s="118">
        <f>+'kiadások önkorm'!J11+'kiadások óvoda'!J11</f>
        <v>0</v>
      </c>
    </row>
    <row r="12" spans="1:11" x14ac:dyDescent="0.3">
      <c r="A12" s="30" t="s">
        <v>79</v>
      </c>
      <c r="B12" s="29" t="s">
        <v>80</v>
      </c>
      <c r="C12" s="95">
        <f>+'kiadások önkorm'!C12+'kiadások óvoda'!C12</f>
        <v>643104</v>
      </c>
      <c r="D12" s="95">
        <f>+'kiadások önkorm'!D12+'kiadások óvoda'!D12</f>
        <v>0</v>
      </c>
      <c r="E12" s="95">
        <f>+'kiadások önkorm'!E12+'kiadások óvoda'!E12</f>
        <v>0</v>
      </c>
      <c r="F12" s="118">
        <f>+'kiadások önkorm'!F12+'kiadások óvoda'!F12</f>
        <v>643104</v>
      </c>
      <c r="G12" s="95">
        <f>+'kiadások önkorm'!G12+'kiadások óvoda'!G12</f>
        <v>643104</v>
      </c>
      <c r="H12" s="95">
        <f>+'kiadások önkorm'!H12+'kiadások óvoda'!H12</f>
        <v>0</v>
      </c>
      <c r="I12" s="95">
        <f>+'kiadások önkorm'!I12+'kiadások óvoda'!I12</f>
        <v>0</v>
      </c>
      <c r="J12" s="118">
        <f>+'kiadások önkorm'!J12+'kiadások óvoda'!J12</f>
        <v>643104</v>
      </c>
    </row>
    <row r="13" spans="1:11" x14ac:dyDescent="0.3">
      <c r="A13" s="30" t="s">
        <v>81</v>
      </c>
      <c r="B13" s="29" t="s">
        <v>82</v>
      </c>
      <c r="C13" s="95">
        <f>+'kiadások önkorm'!C13+'kiadások óvoda'!C13</f>
        <v>0</v>
      </c>
      <c r="D13" s="95">
        <f>+'kiadások önkorm'!D13+'kiadások óvoda'!D13</f>
        <v>0</v>
      </c>
      <c r="E13" s="95">
        <f>+'kiadások önkorm'!E13+'kiadások óvoda'!E13</f>
        <v>0</v>
      </c>
      <c r="F13" s="118">
        <f>+'kiadások önkorm'!F13+'kiadások óvoda'!F13</f>
        <v>0</v>
      </c>
      <c r="G13" s="95">
        <f>+'kiadások önkorm'!G13+'kiadások óvoda'!G13</f>
        <v>0</v>
      </c>
      <c r="H13" s="95">
        <f>+'kiadások önkorm'!H13+'kiadások óvoda'!H13</f>
        <v>0</v>
      </c>
      <c r="I13" s="95">
        <f>+'kiadások önkorm'!I13+'kiadások óvoda'!I13</f>
        <v>0</v>
      </c>
      <c r="J13" s="118">
        <f>+'kiadások önkorm'!J13+'kiadások óvoda'!J13</f>
        <v>0</v>
      </c>
    </row>
    <row r="14" spans="1:11" x14ac:dyDescent="0.3">
      <c r="A14" s="30" t="s">
        <v>83</v>
      </c>
      <c r="B14" s="29" t="s">
        <v>84</v>
      </c>
      <c r="C14" s="95">
        <f>+'kiadások önkorm'!C14+'kiadások óvoda'!C14</f>
        <v>0</v>
      </c>
      <c r="D14" s="95">
        <f>+'kiadások önkorm'!D14+'kiadások óvoda'!D14</f>
        <v>0</v>
      </c>
      <c r="E14" s="95">
        <f>+'kiadások önkorm'!E14+'kiadások óvoda'!E14</f>
        <v>0</v>
      </c>
      <c r="F14" s="118">
        <f>+'kiadások önkorm'!F14+'kiadások óvoda'!F14</f>
        <v>0</v>
      </c>
      <c r="G14" s="95">
        <f>+'kiadások önkorm'!G14+'kiadások óvoda'!G14</f>
        <v>0</v>
      </c>
      <c r="H14" s="95">
        <f>+'kiadások önkorm'!H14+'kiadások óvoda'!H14</f>
        <v>0</v>
      </c>
      <c r="I14" s="95">
        <f>+'kiadások önkorm'!I14+'kiadások óvoda'!I14</f>
        <v>0</v>
      </c>
      <c r="J14" s="118">
        <f>+'kiadások önkorm'!J14+'kiadások óvoda'!J14</f>
        <v>0</v>
      </c>
    </row>
    <row r="15" spans="1:11" x14ac:dyDescent="0.3">
      <c r="A15" s="5" t="s">
        <v>85</v>
      </c>
      <c r="B15" s="29" t="s">
        <v>86</v>
      </c>
      <c r="C15" s="95">
        <f>+'kiadások önkorm'!C15+'kiadások óvoda'!C15</f>
        <v>132404</v>
      </c>
      <c r="D15" s="95">
        <f>+'kiadások önkorm'!D15+'kiadások óvoda'!D15</f>
        <v>0</v>
      </c>
      <c r="E15" s="95">
        <f>+'kiadások önkorm'!E15+'kiadások óvoda'!E15</f>
        <v>0</v>
      </c>
      <c r="F15" s="118">
        <f>+'kiadások önkorm'!F15+'kiadások óvoda'!F15</f>
        <v>132404</v>
      </c>
      <c r="G15" s="95">
        <f>+'kiadások önkorm'!G15+'kiadások óvoda'!G15</f>
        <v>132404</v>
      </c>
      <c r="H15" s="95">
        <f>+'kiadások önkorm'!H15+'kiadások óvoda'!H15</f>
        <v>0</v>
      </c>
      <c r="I15" s="95">
        <f>+'kiadások önkorm'!I15+'kiadások óvoda'!I15</f>
        <v>0</v>
      </c>
      <c r="J15" s="118">
        <f>+'kiadások önkorm'!J15+'kiadások óvoda'!J15</f>
        <v>132404</v>
      </c>
    </row>
    <row r="16" spans="1:11" x14ac:dyDescent="0.3">
      <c r="A16" s="5" t="s">
        <v>87</v>
      </c>
      <c r="B16" s="29" t="s">
        <v>88</v>
      </c>
      <c r="C16" s="95">
        <f>+'kiadások önkorm'!C16+'kiadások óvoda'!C16</f>
        <v>0</v>
      </c>
      <c r="D16" s="95">
        <f>+'kiadások önkorm'!D16+'kiadások óvoda'!D16</f>
        <v>0</v>
      </c>
      <c r="E16" s="95">
        <f>+'kiadások önkorm'!E16+'kiadások óvoda'!E16</f>
        <v>0</v>
      </c>
      <c r="F16" s="118">
        <f>+'kiadások önkorm'!F16+'kiadások óvoda'!F16</f>
        <v>0</v>
      </c>
      <c r="G16" s="95">
        <f>+'kiadások önkorm'!G16+'kiadások óvoda'!G16</f>
        <v>0</v>
      </c>
      <c r="H16" s="95">
        <f>+'kiadások önkorm'!H16+'kiadások óvoda'!H16</f>
        <v>0</v>
      </c>
      <c r="I16" s="95">
        <f>+'kiadások önkorm'!I16+'kiadások óvoda'!I16</f>
        <v>0</v>
      </c>
      <c r="J16" s="118">
        <f>+'kiadások önkorm'!J16+'kiadások óvoda'!J16</f>
        <v>0</v>
      </c>
    </row>
    <row r="17" spans="1:10" x14ac:dyDescent="0.3">
      <c r="A17" s="5" t="s">
        <v>89</v>
      </c>
      <c r="B17" s="29" t="s">
        <v>90</v>
      </c>
      <c r="C17" s="95">
        <f>+'kiadások önkorm'!C17+'kiadások óvoda'!C17</f>
        <v>0</v>
      </c>
      <c r="D17" s="95">
        <f>+'kiadások önkorm'!D17+'kiadások óvoda'!D17</f>
        <v>0</v>
      </c>
      <c r="E17" s="95">
        <f>+'kiadások önkorm'!E17+'kiadások óvoda'!E17</f>
        <v>0</v>
      </c>
      <c r="F17" s="118">
        <f>+'kiadások önkorm'!F17+'kiadások óvoda'!F17</f>
        <v>0</v>
      </c>
      <c r="G17" s="95">
        <f>+'kiadások önkorm'!G17+'kiadások óvoda'!G17</f>
        <v>0</v>
      </c>
      <c r="H17" s="95">
        <f>+'kiadások önkorm'!H17+'kiadások óvoda'!H17</f>
        <v>0</v>
      </c>
      <c r="I17" s="95">
        <f>+'kiadások önkorm'!I17+'kiadások óvoda'!I17</f>
        <v>0</v>
      </c>
      <c r="J17" s="118">
        <f>+'kiadások önkorm'!J17+'kiadások óvoda'!J17</f>
        <v>0</v>
      </c>
    </row>
    <row r="18" spans="1:10" x14ac:dyDescent="0.3">
      <c r="A18" s="5" t="s">
        <v>91</v>
      </c>
      <c r="B18" s="29" t="s">
        <v>92</v>
      </c>
      <c r="C18" s="95">
        <f>+'kiadások önkorm'!C18+'kiadások óvoda'!C18</f>
        <v>0</v>
      </c>
      <c r="D18" s="95">
        <f>+'kiadások önkorm'!D18+'kiadások óvoda'!D18</f>
        <v>0</v>
      </c>
      <c r="E18" s="95">
        <f>+'kiadások önkorm'!E18+'kiadások óvoda'!E18</f>
        <v>0</v>
      </c>
      <c r="F18" s="118">
        <f>+'kiadások önkorm'!F18+'kiadások óvoda'!F18</f>
        <v>0</v>
      </c>
      <c r="G18" s="95">
        <f>+'kiadások önkorm'!G18+'kiadások óvoda'!G18</f>
        <v>0</v>
      </c>
      <c r="H18" s="95">
        <f>+'kiadások önkorm'!H18+'kiadások óvoda'!H18</f>
        <v>0</v>
      </c>
      <c r="I18" s="95">
        <f>+'kiadások önkorm'!I18+'kiadások óvoda'!I18</f>
        <v>0</v>
      </c>
      <c r="J18" s="118">
        <f>+'kiadások önkorm'!J18+'kiadások óvoda'!J18</f>
        <v>0</v>
      </c>
    </row>
    <row r="19" spans="1:10" x14ac:dyDescent="0.3">
      <c r="A19" s="5" t="s">
        <v>422</v>
      </c>
      <c r="B19" s="29" t="s">
        <v>93</v>
      </c>
      <c r="C19" s="95">
        <f>+'kiadások önkorm'!C19+'kiadások óvoda'!C19</f>
        <v>300000</v>
      </c>
      <c r="D19" s="95">
        <f>+'kiadások önkorm'!D19+'kiadások óvoda'!D19</f>
        <v>0</v>
      </c>
      <c r="E19" s="95">
        <f>+'kiadások önkorm'!E19+'kiadások óvoda'!E19</f>
        <v>0</v>
      </c>
      <c r="F19" s="118">
        <f>+'kiadások önkorm'!F19+'kiadások óvoda'!F19</f>
        <v>300000</v>
      </c>
      <c r="G19" s="95">
        <f>+'kiadások önkorm'!G19+'kiadások óvoda'!G19</f>
        <v>300000</v>
      </c>
      <c r="H19" s="95">
        <f>+'kiadások önkorm'!H19+'kiadások óvoda'!H19</f>
        <v>0</v>
      </c>
      <c r="I19" s="95">
        <f>+'kiadások önkorm'!I19+'kiadások óvoda'!I19</f>
        <v>0</v>
      </c>
      <c r="J19" s="118">
        <f>+'kiadások önkorm'!J19+'kiadások óvoda'!J19</f>
        <v>300000</v>
      </c>
    </row>
    <row r="20" spans="1:10" x14ac:dyDescent="0.3">
      <c r="A20" s="31" t="s">
        <v>366</v>
      </c>
      <c r="B20" s="32" t="s">
        <v>94</v>
      </c>
      <c r="C20" s="118">
        <f>+'kiadások önkorm'!C20+'kiadások óvoda'!C20</f>
        <v>35803301</v>
      </c>
      <c r="D20" s="118">
        <f>+'kiadások önkorm'!D20+'kiadások óvoda'!D20</f>
        <v>0</v>
      </c>
      <c r="E20" s="118">
        <f>+'kiadások önkorm'!E20+'kiadások óvoda'!E20</f>
        <v>0</v>
      </c>
      <c r="F20" s="118">
        <f>+'kiadások önkorm'!F20+'kiadások óvoda'!F20</f>
        <v>35803301</v>
      </c>
      <c r="G20" s="118">
        <f>+'kiadások önkorm'!G20+'kiadások óvoda'!G20</f>
        <v>38438599</v>
      </c>
      <c r="H20" s="118">
        <f>+'kiadások önkorm'!H20+'kiadások óvoda'!H20</f>
        <v>0</v>
      </c>
      <c r="I20" s="118">
        <f>+'kiadások önkorm'!I20+'kiadások óvoda'!I20</f>
        <v>0</v>
      </c>
      <c r="J20" s="118">
        <f>+'kiadások önkorm'!J20+'kiadások óvoda'!J20</f>
        <v>38438599</v>
      </c>
    </row>
    <row r="21" spans="1:10" x14ac:dyDescent="0.3">
      <c r="A21" s="5" t="s">
        <v>95</v>
      </c>
      <c r="B21" s="29" t="s">
        <v>96</v>
      </c>
      <c r="C21" s="95">
        <f>+'kiadások önkorm'!C21+'kiadások óvoda'!C21</f>
        <v>3291791</v>
      </c>
      <c r="D21" s="95">
        <f>+'kiadások önkorm'!D21+'kiadások óvoda'!D21</f>
        <v>0</v>
      </c>
      <c r="E21" s="95">
        <f>+'kiadások önkorm'!E21+'kiadások óvoda'!E21</f>
        <v>0</v>
      </c>
      <c r="F21" s="118">
        <f>+'kiadások önkorm'!F21+'kiadások óvoda'!F21</f>
        <v>3291791</v>
      </c>
      <c r="G21" s="95">
        <f>+'kiadások önkorm'!G21+'kiadások óvoda'!G21</f>
        <v>3291791</v>
      </c>
      <c r="H21" s="95">
        <f>+'kiadások önkorm'!H21+'kiadások óvoda'!H21</f>
        <v>0</v>
      </c>
      <c r="I21" s="95">
        <f>+'kiadások önkorm'!I21+'kiadások óvoda'!I21</f>
        <v>0</v>
      </c>
      <c r="J21" s="118">
        <f>+'kiadások önkorm'!J21+'kiadások óvoda'!J21</f>
        <v>3291791</v>
      </c>
    </row>
    <row r="22" spans="1:10" x14ac:dyDescent="0.3">
      <c r="A22" s="5" t="s">
        <v>97</v>
      </c>
      <c r="B22" s="29" t="s">
        <v>98</v>
      </c>
      <c r="C22" s="95">
        <f>+'kiadások önkorm'!C22+'kiadások óvoda'!C22</f>
        <v>8772000</v>
      </c>
      <c r="D22" s="95">
        <f>+'kiadások önkorm'!D22+'kiadások óvoda'!D22</f>
        <v>0</v>
      </c>
      <c r="E22" s="95">
        <f>+'kiadások önkorm'!E22+'kiadások óvoda'!E22</f>
        <v>0</v>
      </c>
      <c r="F22" s="118">
        <f>+'kiadások önkorm'!F22+'kiadások óvoda'!F22</f>
        <v>8772000</v>
      </c>
      <c r="G22" s="95">
        <f>+'kiadások önkorm'!G22+'kiadások óvoda'!G22</f>
        <v>7272000</v>
      </c>
      <c r="H22" s="95">
        <f>+'kiadások önkorm'!H22+'kiadások óvoda'!H22</f>
        <v>0</v>
      </c>
      <c r="I22" s="95">
        <f>+'kiadások önkorm'!I22+'kiadások óvoda'!I22</f>
        <v>0</v>
      </c>
      <c r="J22" s="118">
        <f>+'kiadások önkorm'!J22+'kiadások óvoda'!J22</f>
        <v>7272000</v>
      </c>
    </row>
    <row r="23" spans="1:10" x14ac:dyDescent="0.3">
      <c r="A23" s="6" t="s">
        <v>99</v>
      </c>
      <c r="B23" s="29" t="s">
        <v>100</v>
      </c>
      <c r="C23" s="95">
        <f>+'kiadások önkorm'!C23+'kiadások óvoda'!C23</f>
        <v>500000</v>
      </c>
      <c r="D23" s="95">
        <f>+'kiadások önkorm'!D23+'kiadások óvoda'!D23</f>
        <v>0</v>
      </c>
      <c r="E23" s="95">
        <f>+'kiadások önkorm'!E23+'kiadások óvoda'!E23</f>
        <v>0</v>
      </c>
      <c r="F23" s="118">
        <f>+'kiadások önkorm'!F23+'kiadások óvoda'!F23</f>
        <v>500000</v>
      </c>
      <c r="G23" s="95">
        <f>+'kiadások önkorm'!G23+'kiadások óvoda'!G23</f>
        <v>500000</v>
      </c>
      <c r="H23" s="95">
        <f>+'kiadások önkorm'!H23+'kiadások óvoda'!H23</f>
        <v>0</v>
      </c>
      <c r="I23" s="95">
        <f>+'kiadások önkorm'!I23+'kiadások óvoda'!I23</f>
        <v>0</v>
      </c>
      <c r="J23" s="118">
        <f>+'kiadások önkorm'!J23+'kiadások óvoda'!J23</f>
        <v>500000</v>
      </c>
    </row>
    <row r="24" spans="1:10" x14ac:dyDescent="0.3">
      <c r="A24" s="7" t="s">
        <v>367</v>
      </c>
      <c r="B24" s="32" t="s">
        <v>101</v>
      </c>
      <c r="C24" s="118">
        <f>+'kiadások önkorm'!C24+'kiadások óvoda'!C24</f>
        <v>12563791</v>
      </c>
      <c r="D24" s="118">
        <f>+'kiadások önkorm'!D24+'kiadások óvoda'!D24</f>
        <v>0</v>
      </c>
      <c r="E24" s="118">
        <f>+'kiadások önkorm'!E24+'kiadások óvoda'!E24</f>
        <v>0</v>
      </c>
      <c r="F24" s="118">
        <f>+'kiadások önkorm'!F24+'kiadások óvoda'!F24</f>
        <v>12563791</v>
      </c>
      <c r="G24" s="118">
        <f>+'kiadások önkorm'!G24+'kiadások óvoda'!G24</f>
        <v>11063791</v>
      </c>
      <c r="H24" s="118">
        <f>+'kiadások önkorm'!H24+'kiadások óvoda'!H24</f>
        <v>0</v>
      </c>
      <c r="I24" s="118">
        <f>+'kiadások önkorm'!I24+'kiadások óvoda'!I24</f>
        <v>0</v>
      </c>
      <c r="J24" s="118">
        <f>+'kiadások önkorm'!J24+'kiadások óvoda'!J24</f>
        <v>11063791</v>
      </c>
    </row>
    <row r="25" spans="1:10" x14ac:dyDescent="0.3">
      <c r="A25" s="49" t="s">
        <v>452</v>
      </c>
      <c r="B25" s="50" t="s">
        <v>102</v>
      </c>
      <c r="C25" s="118">
        <f>+'kiadások önkorm'!C25+'kiadások óvoda'!C25</f>
        <v>48367092</v>
      </c>
      <c r="D25" s="118">
        <f>+'kiadások önkorm'!D25+'kiadások óvoda'!D25</f>
        <v>0</v>
      </c>
      <c r="E25" s="118">
        <f>+'kiadások önkorm'!E25+'kiadások óvoda'!E25</f>
        <v>0</v>
      </c>
      <c r="F25" s="118">
        <f>+'kiadások önkorm'!F25+'kiadások óvoda'!F25</f>
        <v>48367092</v>
      </c>
      <c r="G25" s="118">
        <f>+'kiadások önkorm'!G25+'kiadások óvoda'!G25</f>
        <v>49502390</v>
      </c>
      <c r="H25" s="118">
        <f>+'kiadások önkorm'!H25+'kiadások óvoda'!H25</f>
        <v>0</v>
      </c>
      <c r="I25" s="118">
        <f>+'kiadások önkorm'!I25+'kiadások óvoda'!I25</f>
        <v>0</v>
      </c>
      <c r="J25" s="118">
        <f>+'kiadások önkorm'!J25+'kiadások óvoda'!J25</f>
        <v>49502390</v>
      </c>
    </row>
    <row r="26" spans="1:10" x14ac:dyDescent="0.3">
      <c r="A26" s="38" t="s">
        <v>423</v>
      </c>
      <c r="B26" s="50" t="s">
        <v>103</v>
      </c>
      <c r="C26" s="118">
        <f>+'kiadások önkorm'!C26+'kiadások óvoda'!C26</f>
        <v>7155240</v>
      </c>
      <c r="D26" s="118">
        <f>+'kiadások önkorm'!D26+'kiadások óvoda'!D26</f>
        <v>0</v>
      </c>
      <c r="E26" s="118">
        <f>+'kiadások önkorm'!E26+'kiadások óvoda'!E26</f>
        <v>0</v>
      </c>
      <c r="F26" s="118">
        <f>+'kiadások önkorm'!F26+'kiadások óvoda'!F26</f>
        <v>7155240</v>
      </c>
      <c r="G26" s="118">
        <f>+'kiadások önkorm'!G26+'kiadások óvoda'!G26</f>
        <v>7243232</v>
      </c>
      <c r="H26" s="118">
        <f>+'kiadások önkorm'!H26+'kiadások óvoda'!H26</f>
        <v>0</v>
      </c>
      <c r="I26" s="118">
        <f>+'kiadások önkorm'!I26+'kiadások óvoda'!I26</f>
        <v>0</v>
      </c>
      <c r="J26" s="118">
        <f>+'kiadások önkorm'!J26+'kiadások óvoda'!J26</f>
        <v>7243232</v>
      </c>
    </row>
    <row r="27" spans="1:10" x14ac:dyDescent="0.3">
      <c r="A27" s="5" t="s">
        <v>104</v>
      </c>
      <c r="B27" s="29" t="s">
        <v>105</v>
      </c>
      <c r="C27" s="95">
        <f>+'kiadások önkorm'!C27+'kiadások óvoda'!C27</f>
        <v>520000</v>
      </c>
      <c r="D27" s="95">
        <f>+'kiadások önkorm'!D27+'kiadások óvoda'!D27</f>
        <v>0</v>
      </c>
      <c r="E27" s="95">
        <f>+'kiadások önkorm'!E27+'kiadások óvoda'!E27</f>
        <v>0</v>
      </c>
      <c r="F27" s="118">
        <f>+'kiadások önkorm'!F27+'kiadások óvoda'!F27</f>
        <v>520000</v>
      </c>
      <c r="G27" s="95">
        <f>+'kiadások önkorm'!G27+'kiadások óvoda'!G27</f>
        <v>506857</v>
      </c>
      <c r="H27" s="95">
        <f>+'kiadások önkorm'!H27+'kiadások óvoda'!H27</f>
        <v>0</v>
      </c>
      <c r="I27" s="95">
        <f>+'kiadások önkorm'!I27+'kiadások óvoda'!I27</f>
        <v>0</v>
      </c>
      <c r="J27" s="118">
        <f>+'kiadások önkorm'!J27+'kiadások óvoda'!J27</f>
        <v>506857</v>
      </c>
    </row>
    <row r="28" spans="1:10" x14ac:dyDescent="0.3">
      <c r="A28" s="5" t="s">
        <v>106</v>
      </c>
      <c r="B28" s="29" t="s">
        <v>107</v>
      </c>
      <c r="C28" s="95">
        <f>+'kiadások önkorm'!C28+'kiadások óvoda'!C28</f>
        <v>8392250</v>
      </c>
      <c r="D28" s="95">
        <f>+'kiadások önkorm'!D28+'kiadások óvoda'!D28</f>
        <v>0</v>
      </c>
      <c r="E28" s="95">
        <f>+'kiadások önkorm'!E28+'kiadások óvoda'!E28</f>
        <v>0</v>
      </c>
      <c r="F28" s="118">
        <f>+'kiadások önkorm'!F28+'kiadások óvoda'!F28</f>
        <v>8392250</v>
      </c>
      <c r="G28" s="95">
        <f>+'kiadások önkorm'!G28+'kiadások óvoda'!G28</f>
        <v>8181592</v>
      </c>
      <c r="H28" s="95">
        <f>+'kiadások önkorm'!H28+'kiadások óvoda'!H28</f>
        <v>0</v>
      </c>
      <c r="I28" s="95">
        <f>+'kiadások önkorm'!I28+'kiadások óvoda'!I28</f>
        <v>0</v>
      </c>
      <c r="J28" s="118">
        <f>+'kiadások önkorm'!J28+'kiadások óvoda'!J28</f>
        <v>8181592</v>
      </c>
    </row>
    <row r="29" spans="1:10" x14ac:dyDescent="0.3">
      <c r="A29" s="5" t="s">
        <v>108</v>
      </c>
      <c r="B29" s="29" t="s">
        <v>109</v>
      </c>
      <c r="C29" s="95">
        <f>+'kiadások önkorm'!C29+'kiadások óvoda'!C29</f>
        <v>0</v>
      </c>
      <c r="D29" s="95">
        <f>+'kiadások önkorm'!D29+'kiadások óvoda'!D29</f>
        <v>0</v>
      </c>
      <c r="E29" s="95">
        <f>+'kiadások önkorm'!E29+'kiadások óvoda'!E29</f>
        <v>0</v>
      </c>
      <c r="F29" s="118">
        <f>+'kiadások önkorm'!F29+'kiadások óvoda'!F29</f>
        <v>0</v>
      </c>
      <c r="G29" s="95">
        <f>+'kiadások önkorm'!G29+'kiadások óvoda'!G29</f>
        <v>0</v>
      </c>
      <c r="H29" s="95">
        <f>+'kiadások önkorm'!H29+'kiadások óvoda'!H29</f>
        <v>0</v>
      </c>
      <c r="I29" s="95">
        <f>+'kiadások önkorm'!I29+'kiadások óvoda'!I29</f>
        <v>0</v>
      </c>
      <c r="J29" s="118">
        <f>+'kiadások önkorm'!J29+'kiadások óvoda'!J29</f>
        <v>0</v>
      </c>
    </row>
    <row r="30" spans="1:10" x14ac:dyDescent="0.3">
      <c r="A30" s="7" t="s">
        <v>368</v>
      </c>
      <c r="B30" s="32" t="s">
        <v>110</v>
      </c>
      <c r="C30" s="118">
        <f>+'kiadások önkorm'!C30+'kiadások óvoda'!C30</f>
        <v>8912250</v>
      </c>
      <c r="D30" s="118">
        <f>+'kiadások önkorm'!D30+'kiadások óvoda'!D30</f>
        <v>0</v>
      </c>
      <c r="E30" s="118">
        <f>+'kiadások önkorm'!E30+'kiadások óvoda'!E30</f>
        <v>0</v>
      </c>
      <c r="F30" s="118">
        <f>+'kiadások önkorm'!F30+'kiadások óvoda'!F30</f>
        <v>8912250</v>
      </c>
      <c r="G30" s="118">
        <f>+'kiadások önkorm'!G30+'kiadások óvoda'!G30</f>
        <v>8688449</v>
      </c>
      <c r="H30" s="118">
        <f>+'kiadások önkorm'!H30+'kiadások óvoda'!H30</f>
        <v>0</v>
      </c>
      <c r="I30" s="118">
        <f>+'kiadások önkorm'!I30+'kiadások óvoda'!I30</f>
        <v>0</v>
      </c>
      <c r="J30" s="118">
        <f>+'kiadások önkorm'!J30+'kiadások óvoda'!J30</f>
        <v>8688449</v>
      </c>
    </row>
    <row r="31" spans="1:10" x14ac:dyDescent="0.3">
      <c r="A31" s="5" t="s">
        <v>111</v>
      </c>
      <c r="B31" s="29" t="s">
        <v>112</v>
      </c>
      <c r="C31" s="95">
        <f>+'kiadások önkorm'!C31+'kiadások óvoda'!C31</f>
        <v>120000</v>
      </c>
      <c r="D31" s="95">
        <f>+'kiadások önkorm'!D31+'kiadások óvoda'!D31</f>
        <v>0</v>
      </c>
      <c r="E31" s="95">
        <f>+'kiadások önkorm'!E31+'kiadások óvoda'!E31</f>
        <v>0</v>
      </c>
      <c r="F31" s="118">
        <f>+'kiadások önkorm'!F31+'kiadások óvoda'!F31</f>
        <v>120000</v>
      </c>
      <c r="G31" s="95">
        <f>+'kiadások önkorm'!G31+'kiadások óvoda'!G31</f>
        <v>150000</v>
      </c>
      <c r="H31" s="95">
        <f>+'kiadások önkorm'!H31+'kiadások óvoda'!H31</f>
        <v>0</v>
      </c>
      <c r="I31" s="95">
        <f>+'kiadások önkorm'!I31+'kiadások óvoda'!I31</f>
        <v>0</v>
      </c>
      <c r="J31" s="118">
        <f>+'kiadások önkorm'!J31+'kiadások óvoda'!J31</f>
        <v>150000</v>
      </c>
    </row>
    <row r="32" spans="1:10" x14ac:dyDescent="0.3">
      <c r="A32" s="5" t="s">
        <v>113</v>
      </c>
      <c r="B32" s="29" t="s">
        <v>114</v>
      </c>
      <c r="C32" s="95">
        <f>+'kiadások önkorm'!C32+'kiadások óvoda'!C32</f>
        <v>495400</v>
      </c>
      <c r="D32" s="95">
        <f>+'kiadások önkorm'!D32+'kiadások óvoda'!D32</f>
        <v>0</v>
      </c>
      <c r="E32" s="95">
        <f>+'kiadások önkorm'!E32+'kiadások óvoda'!E32</f>
        <v>0</v>
      </c>
      <c r="F32" s="118">
        <f>+'kiadások önkorm'!F32+'kiadások óvoda'!F32</f>
        <v>495400</v>
      </c>
      <c r="G32" s="95">
        <f>+'kiadások önkorm'!G32+'kiadások óvoda'!G32</f>
        <v>565400</v>
      </c>
      <c r="H32" s="95">
        <f>+'kiadások önkorm'!H32+'kiadások óvoda'!H32</f>
        <v>0</v>
      </c>
      <c r="I32" s="95">
        <f>+'kiadások önkorm'!I32+'kiadások óvoda'!I32</f>
        <v>0</v>
      </c>
      <c r="J32" s="118">
        <f>+'kiadások önkorm'!J32+'kiadások óvoda'!J32</f>
        <v>565400</v>
      </c>
    </row>
    <row r="33" spans="1:10" ht="15" customHeight="1" x14ac:dyDescent="0.3">
      <c r="A33" s="7" t="s">
        <v>453</v>
      </c>
      <c r="B33" s="32" t="s">
        <v>115</v>
      </c>
      <c r="C33" s="118">
        <f>+'kiadások önkorm'!C33+'kiadások óvoda'!C33</f>
        <v>615400</v>
      </c>
      <c r="D33" s="118">
        <f>+'kiadások önkorm'!D33+'kiadások óvoda'!D33</f>
        <v>0</v>
      </c>
      <c r="E33" s="118">
        <f>+'kiadások önkorm'!E33+'kiadások óvoda'!E33</f>
        <v>0</v>
      </c>
      <c r="F33" s="118">
        <f>+'kiadások önkorm'!F33+'kiadások óvoda'!F33</f>
        <v>615400</v>
      </c>
      <c r="G33" s="118">
        <f>+'kiadások önkorm'!G33+'kiadások óvoda'!G33</f>
        <v>715400</v>
      </c>
      <c r="H33" s="118">
        <f>+'kiadások önkorm'!H33+'kiadások óvoda'!H33</f>
        <v>0</v>
      </c>
      <c r="I33" s="118">
        <f>+'kiadások önkorm'!I33+'kiadások óvoda'!I33</f>
        <v>0</v>
      </c>
      <c r="J33" s="118">
        <f>+'kiadások önkorm'!J33+'kiadások óvoda'!J33</f>
        <v>715400</v>
      </c>
    </row>
    <row r="34" spans="1:10" x14ac:dyDescent="0.3">
      <c r="A34" s="5" t="s">
        <v>116</v>
      </c>
      <c r="B34" s="29" t="s">
        <v>117</v>
      </c>
      <c r="C34" s="95">
        <f>+'kiadások önkorm'!C34+'kiadások óvoda'!C34</f>
        <v>4622000</v>
      </c>
      <c r="D34" s="95">
        <f>+'kiadások önkorm'!D34+'kiadások óvoda'!D34</f>
        <v>0</v>
      </c>
      <c r="E34" s="95">
        <f>+'kiadások önkorm'!E34+'kiadások óvoda'!E34</f>
        <v>0</v>
      </c>
      <c r="F34" s="118">
        <f>+'kiadások önkorm'!F34+'kiadások óvoda'!F34</f>
        <v>4622000</v>
      </c>
      <c r="G34" s="95">
        <f>+'kiadások önkorm'!G34+'kiadások óvoda'!G34</f>
        <v>5172000</v>
      </c>
      <c r="H34" s="95">
        <f>+'kiadások önkorm'!H34+'kiadások óvoda'!H34</f>
        <v>0</v>
      </c>
      <c r="I34" s="95">
        <f>+'kiadások önkorm'!I34+'kiadások óvoda'!I34</f>
        <v>0</v>
      </c>
      <c r="J34" s="118">
        <f>+'kiadások önkorm'!J34+'kiadások óvoda'!J34</f>
        <v>5172000</v>
      </c>
    </row>
    <row r="35" spans="1:10" x14ac:dyDescent="0.3">
      <c r="A35" s="5" t="s">
        <v>118</v>
      </c>
      <c r="B35" s="29" t="s">
        <v>119</v>
      </c>
      <c r="C35" s="95">
        <f>+'kiadások önkorm'!C35+'kiadások óvoda'!C35</f>
        <v>19163900</v>
      </c>
      <c r="D35" s="95">
        <f>+'kiadások önkorm'!D35+'kiadások óvoda'!D35</f>
        <v>0</v>
      </c>
      <c r="E35" s="95">
        <f>+'kiadások önkorm'!E35+'kiadások óvoda'!E35</f>
        <v>0</v>
      </c>
      <c r="F35" s="118">
        <f>+'kiadások önkorm'!F35+'kiadások óvoda'!F35</f>
        <v>19163900</v>
      </c>
      <c r="G35" s="95">
        <f>+'kiadások önkorm'!G35+'kiadások óvoda'!G35</f>
        <v>19163900</v>
      </c>
      <c r="H35" s="95">
        <f>+'kiadások önkorm'!H35+'kiadások óvoda'!H35</f>
        <v>0</v>
      </c>
      <c r="I35" s="95">
        <f>+'kiadások önkorm'!I35+'kiadások óvoda'!I35</f>
        <v>0</v>
      </c>
      <c r="J35" s="118">
        <f>+'kiadások önkorm'!J35+'kiadások óvoda'!J35</f>
        <v>19163900</v>
      </c>
    </row>
    <row r="36" spans="1:10" x14ac:dyDescent="0.3">
      <c r="A36" s="5" t="s">
        <v>424</v>
      </c>
      <c r="B36" s="29" t="s">
        <v>120</v>
      </c>
      <c r="C36" s="95">
        <f>+'kiadások önkorm'!C36+'kiadások óvoda'!C36</f>
        <v>250000</v>
      </c>
      <c r="D36" s="95">
        <f>+'kiadások önkorm'!D36+'kiadások óvoda'!D36</f>
        <v>0</v>
      </c>
      <c r="E36" s="95">
        <f>+'kiadások önkorm'!E36+'kiadások óvoda'!E36</f>
        <v>0</v>
      </c>
      <c r="F36" s="118">
        <f>+'kiadások önkorm'!F36+'kiadások óvoda'!F36</f>
        <v>250000</v>
      </c>
      <c r="G36" s="95">
        <f>+'kiadások önkorm'!G36+'kiadások óvoda'!G36</f>
        <v>250000</v>
      </c>
      <c r="H36" s="95">
        <f>+'kiadások önkorm'!H36+'kiadások óvoda'!H36</f>
        <v>0</v>
      </c>
      <c r="I36" s="95">
        <f>+'kiadások önkorm'!I36+'kiadások óvoda'!I36</f>
        <v>0</v>
      </c>
      <c r="J36" s="118">
        <f>+'kiadások önkorm'!J36+'kiadások óvoda'!J36</f>
        <v>250000</v>
      </c>
    </row>
    <row r="37" spans="1:10" x14ac:dyDescent="0.3">
      <c r="A37" s="5" t="s">
        <v>121</v>
      </c>
      <c r="B37" s="29" t="s">
        <v>122</v>
      </c>
      <c r="C37" s="95">
        <f>+'kiadások önkorm'!C37+'kiadások óvoda'!C37</f>
        <v>7933000</v>
      </c>
      <c r="D37" s="95">
        <f>+'kiadások önkorm'!D37+'kiadások óvoda'!D37</f>
        <v>0</v>
      </c>
      <c r="E37" s="95">
        <f>+'kiadások önkorm'!E37+'kiadások óvoda'!E37</f>
        <v>0</v>
      </c>
      <c r="F37" s="118">
        <f>+'kiadások önkorm'!F37+'kiadások óvoda'!F37</f>
        <v>7933000</v>
      </c>
      <c r="G37" s="95">
        <f>+'kiadások önkorm'!G37+'kiadások óvoda'!G37</f>
        <v>7661000</v>
      </c>
      <c r="H37" s="95">
        <f>+'kiadások önkorm'!H37+'kiadások óvoda'!H37</f>
        <v>0</v>
      </c>
      <c r="I37" s="95">
        <f>+'kiadások önkorm'!I37+'kiadások óvoda'!I37</f>
        <v>0</v>
      </c>
      <c r="J37" s="118">
        <f>+'kiadások önkorm'!J37+'kiadások óvoda'!J37</f>
        <v>7661000</v>
      </c>
    </row>
    <row r="38" spans="1:10" x14ac:dyDescent="0.3">
      <c r="A38" s="10" t="s">
        <v>425</v>
      </c>
      <c r="B38" s="29" t="s">
        <v>123</v>
      </c>
      <c r="C38" s="95">
        <f>+'kiadások önkorm'!C38+'kiadások óvoda'!C38</f>
        <v>0</v>
      </c>
      <c r="D38" s="95">
        <f>+'kiadások önkorm'!D38+'kiadások óvoda'!D38</f>
        <v>0</v>
      </c>
      <c r="E38" s="95">
        <f>+'kiadások önkorm'!E38+'kiadások óvoda'!E38</f>
        <v>0</v>
      </c>
      <c r="F38" s="118">
        <f>+'kiadások önkorm'!F38+'kiadások óvoda'!F38</f>
        <v>0</v>
      </c>
      <c r="G38" s="95">
        <f>+'kiadások önkorm'!G38+'kiadások óvoda'!G38</f>
        <v>0</v>
      </c>
      <c r="H38" s="95">
        <f>+'kiadások önkorm'!H38+'kiadások óvoda'!H38</f>
        <v>0</v>
      </c>
      <c r="I38" s="95">
        <f>+'kiadások önkorm'!I38+'kiadások óvoda'!I38</f>
        <v>0</v>
      </c>
      <c r="J38" s="118">
        <f>+'kiadások önkorm'!J38+'kiadások óvoda'!J38</f>
        <v>0</v>
      </c>
    </row>
    <row r="39" spans="1:10" x14ac:dyDescent="0.3">
      <c r="A39" s="6" t="s">
        <v>124</v>
      </c>
      <c r="B39" s="29" t="s">
        <v>125</v>
      </c>
      <c r="C39" s="95">
        <f>+'kiadások önkorm'!C39+'kiadások óvoda'!C39</f>
        <v>17425000</v>
      </c>
      <c r="D39" s="95">
        <f>+'kiadások önkorm'!D39+'kiadások óvoda'!D39</f>
        <v>0</v>
      </c>
      <c r="E39" s="95">
        <f>+'kiadások önkorm'!E39+'kiadások óvoda'!E39</f>
        <v>0</v>
      </c>
      <c r="F39" s="118">
        <f>+'kiadások önkorm'!F39+'kiadások óvoda'!F39</f>
        <v>17425000</v>
      </c>
      <c r="G39" s="95">
        <f>+'kiadások önkorm'!G39+'kiadások óvoda'!G39</f>
        <v>20770120</v>
      </c>
      <c r="H39" s="95">
        <f>+'kiadások önkorm'!H39+'kiadások óvoda'!H39</f>
        <v>0</v>
      </c>
      <c r="I39" s="95">
        <f>+'kiadások önkorm'!I39+'kiadások óvoda'!I39</f>
        <v>0</v>
      </c>
      <c r="J39" s="118">
        <f>+'kiadások önkorm'!J39+'kiadások óvoda'!J39</f>
        <v>20770120</v>
      </c>
    </row>
    <row r="40" spans="1:10" x14ac:dyDescent="0.3">
      <c r="A40" s="5" t="s">
        <v>426</v>
      </c>
      <c r="B40" s="29" t="s">
        <v>126</v>
      </c>
      <c r="C40" s="95">
        <f>+'kiadások önkorm'!C40+'kiadások óvoda'!C40</f>
        <v>9784473</v>
      </c>
      <c r="D40" s="95">
        <f>+'kiadások önkorm'!D40+'kiadások óvoda'!D40</f>
        <v>0</v>
      </c>
      <c r="E40" s="95">
        <f>+'kiadások önkorm'!E40+'kiadások óvoda'!E40</f>
        <v>0</v>
      </c>
      <c r="F40" s="118">
        <f>+'kiadások önkorm'!F40+'kiadások óvoda'!F40</f>
        <v>9784473</v>
      </c>
      <c r="G40" s="95">
        <f>+'kiadások önkorm'!G40+'kiadások óvoda'!G40</f>
        <v>9453913</v>
      </c>
      <c r="H40" s="95">
        <f>+'kiadások önkorm'!H40+'kiadások óvoda'!H40</f>
        <v>0</v>
      </c>
      <c r="I40" s="95">
        <f>+'kiadások önkorm'!I40+'kiadások óvoda'!I40</f>
        <v>0</v>
      </c>
      <c r="J40" s="118">
        <f>+'kiadások önkorm'!J40+'kiadások óvoda'!J40</f>
        <v>9453913</v>
      </c>
    </row>
    <row r="41" spans="1:10" x14ac:dyDescent="0.3">
      <c r="A41" s="7" t="s">
        <v>369</v>
      </c>
      <c r="B41" s="32" t="s">
        <v>127</v>
      </c>
      <c r="C41" s="118">
        <f>+'kiadások önkorm'!C41+'kiadások óvoda'!C41</f>
        <v>59178373</v>
      </c>
      <c r="D41" s="118">
        <f>+'kiadások önkorm'!D41+'kiadások óvoda'!D41</f>
        <v>0</v>
      </c>
      <c r="E41" s="118">
        <f>+'kiadások önkorm'!E41+'kiadások óvoda'!E41</f>
        <v>0</v>
      </c>
      <c r="F41" s="118">
        <f>+'kiadások önkorm'!F41+'kiadások óvoda'!F41</f>
        <v>59178373</v>
      </c>
      <c r="G41" s="118">
        <f>+'kiadások önkorm'!G41+'kiadások óvoda'!G41</f>
        <v>62470933</v>
      </c>
      <c r="H41" s="118">
        <f>+'kiadások önkorm'!H41+'kiadások óvoda'!H41</f>
        <v>0</v>
      </c>
      <c r="I41" s="118">
        <f>+'kiadások önkorm'!I41+'kiadások óvoda'!I41</f>
        <v>0</v>
      </c>
      <c r="J41" s="118">
        <f>+'kiadások önkorm'!J41+'kiadások óvoda'!J41</f>
        <v>62470933</v>
      </c>
    </row>
    <row r="42" spans="1:10" x14ac:dyDescent="0.3">
      <c r="A42" s="5" t="s">
        <v>128</v>
      </c>
      <c r="B42" s="29" t="s">
        <v>129</v>
      </c>
      <c r="C42" s="95">
        <f>+'kiadások önkorm'!C42+'kiadások óvoda'!C42</f>
        <v>0</v>
      </c>
      <c r="D42" s="95">
        <f>+'kiadások önkorm'!D42+'kiadások óvoda'!D42</f>
        <v>0</v>
      </c>
      <c r="E42" s="95">
        <f>+'kiadások önkorm'!E42+'kiadások óvoda'!E42</f>
        <v>0</v>
      </c>
      <c r="F42" s="118">
        <f>+'kiadások önkorm'!F42+'kiadások óvoda'!F42</f>
        <v>0</v>
      </c>
      <c r="G42" s="95">
        <f>+'kiadások önkorm'!G42+'kiadások óvoda'!G42</f>
        <v>0</v>
      </c>
      <c r="H42" s="95">
        <f>+'kiadások önkorm'!H42+'kiadások óvoda'!H42</f>
        <v>0</v>
      </c>
      <c r="I42" s="95">
        <f>+'kiadások önkorm'!I42+'kiadások óvoda'!I42</f>
        <v>0</v>
      </c>
      <c r="J42" s="118">
        <f>+'kiadások önkorm'!J42+'kiadások óvoda'!J42</f>
        <v>0</v>
      </c>
    </row>
    <row r="43" spans="1:10" x14ac:dyDescent="0.3">
      <c r="A43" s="5" t="s">
        <v>130</v>
      </c>
      <c r="B43" s="29" t="s">
        <v>131</v>
      </c>
      <c r="C43" s="95">
        <f>+'kiadások önkorm'!C43+'kiadások óvoda'!C43</f>
        <v>0</v>
      </c>
      <c r="D43" s="95">
        <f>+'kiadások önkorm'!D43+'kiadások óvoda'!D43</f>
        <v>0</v>
      </c>
      <c r="E43" s="95">
        <f>+'kiadások önkorm'!E43+'kiadások óvoda'!E43</f>
        <v>0</v>
      </c>
      <c r="F43" s="118">
        <f>+'kiadások önkorm'!F43+'kiadások óvoda'!F43</f>
        <v>0</v>
      </c>
      <c r="G43" s="95">
        <f>+'kiadások önkorm'!G43+'kiadások óvoda'!G43</f>
        <v>0</v>
      </c>
      <c r="H43" s="95">
        <f>+'kiadások önkorm'!H43+'kiadások óvoda'!H43</f>
        <v>0</v>
      </c>
      <c r="I43" s="95">
        <f>+'kiadások önkorm'!I43+'kiadások óvoda'!I43</f>
        <v>0</v>
      </c>
      <c r="J43" s="118">
        <f>+'kiadások önkorm'!J43+'kiadások óvoda'!J43</f>
        <v>0</v>
      </c>
    </row>
    <row r="44" spans="1:10" x14ac:dyDescent="0.3">
      <c r="A44" s="7" t="s">
        <v>370</v>
      </c>
      <c r="B44" s="32" t="s">
        <v>132</v>
      </c>
      <c r="C44" s="118">
        <f>+'kiadások önkorm'!C44+'kiadások óvoda'!C44</f>
        <v>0</v>
      </c>
      <c r="D44" s="118">
        <f>+'kiadások önkorm'!D44+'kiadások óvoda'!D44</f>
        <v>0</v>
      </c>
      <c r="E44" s="118">
        <f>+'kiadások önkorm'!E44+'kiadások óvoda'!E44</f>
        <v>0</v>
      </c>
      <c r="F44" s="118">
        <f>+'kiadások önkorm'!F44+'kiadások óvoda'!F44</f>
        <v>0</v>
      </c>
      <c r="G44" s="118">
        <f>+'kiadások önkorm'!G44+'kiadások óvoda'!G44</f>
        <v>0</v>
      </c>
      <c r="H44" s="118">
        <f>+'kiadások önkorm'!H44+'kiadások óvoda'!H44</f>
        <v>0</v>
      </c>
      <c r="I44" s="118">
        <f>+'kiadások önkorm'!I44+'kiadások óvoda'!I44</f>
        <v>0</v>
      </c>
      <c r="J44" s="118">
        <f>+'kiadások önkorm'!J44+'kiadások óvoda'!J44</f>
        <v>0</v>
      </c>
    </row>
    <row r="45" spans="1:10" x14ac:dyDescent="0.3">
      <c r="A45" s="5" t="s">
        <v>133</v>
      </c>
      <c r="B45" s="29" t="s">
        <v>134</v>
      </c>
      <c r="C45" s="95">
        <f>+'kiadások önkorm'!C45+'kiadások óvoda'!C45</f>
        <v>18001030</v>
      </c>
      <c r="D45" s="95">
        <f>+'kiadások önkorm'!D45+'kiadások óvoda'!D45</f>
        <v>0</v>
      </c>
      <c r="E45" s="95">
        <f>+'kiadások önkorm'!E45+'kiadások óvoda'!E45</f>
        <v>0</v>
      </c>
      <c r="F45" s="118">
        <f>+'kiadások önkorm'!F45+'kiadások óvoda'!F45</f>
        <v>18001030</v>
      </c>
      <c r="G45" s="95">
        <f>+'kiadások önkorm'!G45+'kiadások óvoda'!G45</f>
        <v>18845917</v>
      </c>
      <c r="H45" s="95">
        <f>+'kiadások önkorm'!H45+'kiadások óvoda'!H45</f>
        <v>0</v>
      </c>
      <c r="I45" s="95">
        <f>+'kiadások önkorm'!I45+'kiadások óvoda'!I45</f>
        <v>0</v>
      </c>
      <c r="J45" s="118">
        <f>+'kiadások önkorm'!J45+'kiadások óvoda'!J45</f>
        <v>18845917</v>
      </c>
    </row>
    <row r="46" spans="1:10" x14ac:dyDescent="0.3">
      <c r="A46" s="5" t="s">
        <v>135</v>
      </c>
      <c r="B46" s="29" t="s">
        <v>136</v>
      </c>
      <c r="C46" s="95">
        <f>+'kiadások önkorm'!C46+'kiadások óvoda'!C46</f>
        <v>3000000</v>
      </c>
      <c r="D46" s="95">
        <f>+'kiadások önkorm'!D46+'kiadások óvoda'!D46</f>
        <v>0</v>
      </c>
      <c r="E46" s="95">
        <f>+'kiadások önkorm'!E46+'kiadások óvoda'!E46</f>
        <v>0</v>
      </c>
      <c r="F46" s="118">
        <f>+'kiadások önkorm'!F46+'kiadások óvoda'!F46</f>
        <v>3000000</v>
      </c>
      <c r="G46" s="95">
        <f>+'kiadások önkorm'!G46+'kiadások óvoda'!G46</f>
        <v>3000000</v>
      </c>
      <c r="H46" s="95">
        <f>+'kiadások önkorm'!H46+'kiadások óvoda'!H46</f>
        <v>0</v>
      </c>
      <c r="I46" s="95">
        <f>+'kiadások önkorm'!I46+'kiadások óvoda'!I46</f>
        <v>0</v>
      </c>
      <c r="J46" s="118">
        <f>+'kiadások önkorm'!J46+'kiadások óvoda'!J46</f>
        <v>3000000</v>
      </c>
    </row>
    <row r="47" spans="1:10" x14ac:dyDescent="0.3">
      <c r="A47" s="5" t="s">
        <v>427</v>
      </c>
      <c r="B47" s="29" t="s">
        <v>137</v>
      </c>
      <c r="C47" s="95">
        <f>+'kiadások önkorm'!C47+'kiadások óvoda'!C47</f>
        <v>0</v>
      </c>
      <c r="D47" s="95">
        <f>+'kiadások önkorm'!D47+'kiadások óvoda'!D47</f>
        <v>0</v>
      </c>
      <c r="E47" s="95">
        <f>+'kiadások önkorm'!E47+'kiadások óvoda'!E47</f>
        <v>0</v>
      </c>
      <c r="F47" s="118">
        <f>+'kiadások önkorm'!F47+'kiadások óvoda'!F47</f>
        <v>0</v>
      </c>
      <c r="G47" s="95">
        <f>+'kiadások önkorm'!G47+'kiadások óvoda'!G47</f>
        <v>0</v>
      </c>
      <c r="H47" s="95">
        <f>+'kiadások önkorm'!H47+'kiadások óvoda'!H47</f>
        <v>0</v>
      </c>
      <c r="I47" s="95">
        <f>+'kiadások önkorm'!I47+'kiadások óvoda'!I47</f>
        <v>0</v>
      </c>
      <c r="J47" s="118">
        <f>+'kiadások önkorm'!J47+'kiadások óvoda'!J47</f>
        <v>0</v>
      </c>
    </row>
    <row r="48" spans="1:10" x14ac:dyDescent="0.3">
      <c r="A48" s="5" t="s">
        <v>428</v>
      </c>
      <c r="B48" s="29" t="s">
        <v>138</v>
      </c>
      <c r="C48" s="95">
        <f>+'kiadások önkorm'!C48+'kiadások óvoda'!C48</f>
        <v>0</v>
      </c>
      <c r="D48" s="95">
        <f>+'kiadások önkorm'!D48+'kiadások óvoda'!D48</f>
        <v>0</v>
      </c>
      <c r="E48" s="95">
        <f>+'kiadások önkorm'!E48+'kiadások óvoda'!E48</f>
        <v>0</v>
      </c>
      <c r="F48" s="118">
        <f>+'kiadások önkorm'!F48+'kiadások óvoda'!F48</f>
        <v>0</v>
      </c>
      <c r="G48" s="95">
        <f>+'kiadások önkorm'!G48+'kiadások óvoda'!G48</f>
        <v>0</v>
      </c>
      <c r="H48" s="95">
        <f>+'kiadások önkorm'!H48+'kiadások óvoda'!H48</f>
        <v>0</v>
      </c>
      <c r="I48" s="95">
        <f>+'kiadások önkorm'!I48+'kiadások óvoda'!I48</f>
        <v>0</v>
      </c>
      <c r="J48" s="118">
        <f>+'kiadások önkorm'!J48+'kiadások óvoda'!J48</f>
        <v>0</v>
      </c>
    </row>
    <row r="49" spans="1:10" x14ac:dyDescent="0.3">
      <c r="A49" s="5" t="s">
        <v>139</v>
      </c>
      <c r="B49" s="29" t="s">
        <v>140</v>
      </c>
      <c r="C49" s="95">
        <f>+'kiadások önkorm'!C49+'kiadások óvoda'!C49</f>
        <v>862000</v>
      </c>
      <c r="D49" s="95">
        <f>+'kiadások önkorm'!D49+'kiadások óvoda'!D49</f>
        <v>0</v>
      </c>
      <c r="E49" s="95">
        <f>+'kiadások önkorm'!E49+'kiadások óvoda'!E49</f>
        <v>0</v>
      </c>
      <c r="F49" s="118">
        <f>+'kiadások önkorm'!F49+'kiadások óvoda'!F49</f>
        <v>862000</v>
      </c>
      <c r="G49" s="95">
        <f>+'kiadások önkorm'!G49+'kiadások óvoda'!G49</f>
        <v>1044239</v>
      </c>
      <c r="H49" s="95">
        <f>+'kiadások önkorm'!H49+'kiadások óvoda'!H49</f>
        <v>0</v>
      </c>
      <c r="I49" s="95">
        <f>+'kiadások önkorm'!I49+'kiadások óvoda'!I49</f>
        <v>0</v>
      </c>
      <c r="J49" s="118">
        <f>+'kiadások önkorm'!J49+'kiadások óvoda'!J49</f>
        <v>1044239</v>
      </c>
    </row>
    <row r="50" spans="1:10" x14ac:dyDescent="0.3">
      <c r="A50" s="7" t="s">
        <v>371</v>
      </c>
      <c r="B50" s="32" t="s">
        <v>141</v>
      </c>
      <c r="C50" s="118">
        <f>+'kiadások önkorm'!C50+'kiadások óvoda'!C50</f>
        <v>21863030</v>
      </c>
      <c r="D50" s="118">
        <f>+'kiadások önkorm'!D50+'kiadások óvoda'!D50</f>
        <v>0</v>
      </c>
      <c r="E50" s="118">
        <f>+'kiadások önkorm'!E50+'kiadások óvoda'!E50</f>
        <v>0</v>
      </c>
      <c r="F50" s="118">
        <f>+'kiadások önkorm'!F50+'kiadások óvoda'!F50</f>
        <v>21863030</v>
      </c>
      <c r="G50" s="118">
        <f>+'kiadások önkorm'!G50+'kiadások óvoda'!G50</f>
        <v>22890156</v>
      </c>
      <c r="H50" s="118">
        <f>+'kiadások önkorm'!H50+'kiadások óvoda'!H50</f>
        <v>0</v>
      </c>
      <c r="I50" s="118">
        <f>+'kiadások önkorm'!I50+'kiadások óvoda'!I50</f>
        <v>0</v>
      </c>
      <c r="J50" s="118">
        <f>+'kiadások önkorm'!J50+'kiadások óvoda'!J50</f>
        <v>22890156</v>
      </c>
    </row>
    <row r="51" spans="1:10" x14ac:dyDescent="0.3">
      <c r="A51" s="38" t="s">
        <v>372</v>
      </c>
      <c r="B51" s="50" t="s">
        <v>142</v>
      </c>
      <c r="C51" s="118">
        <f>+'kiadások önkorm'!C51+'kiadások óvoda'!C51</f>
        <v>90569053</v>
      </c>
      <c r="D51" s="118">
        <f>+'kiadások önkorm'!D51+'kiadások óvoda'!D51</f>
        <v>0</v>
      </c>
      <c r="E51" s="118">
        <f>+'kiadások önkorm'!E51+'kiadások óvoda'!E51</f>
        <v>0</v>
      </c>
      <c r="F51" s="118">
        <f>+'kiadások önkorm'!F51+'kiadások óvoda'!F51</f>
        <v>90569053</v>
      </c>
      <c r="G51" s="118">
        <f>+'kiadások önkorm'!G51+'kiadások óvoda'!G51</f>
        <v>94764938</v>
      </c>
      <c r="H51" s="118">
        <f>+'kiadások önkorm'!H51+'kiadások óvoda'!H51</f>
        <v>0</v>
      </c>
      <c r="I51" s="118">
        <f>+'kiadások önkorm'!I51+'kiadások óvoda'!I51</f>
        <v>0</v>
      </c>
      <c r="J51" s="118">
        <f>+'kiadások önkorm'!J51+'kiadások óvoda'!J51</f>
        <v>94764938</v>
      </c>
    </row>
    <row r="52" spans="1:10" x14ac:dyDescent="0.3">
      <c r="A52" s="13" t="s">
        <v>143</v>
      </c>
      <c r="B52" s="29" t="s">
        <v>144</v>
      </c>
      <c r="C52" s="95">
        <f>+'kiadások önkorm'!C52+'kiadások óvoda'!C52</f>
        <v>0</v>
      </c>
      <c r="D52" s="95">
        <f>+'kiadások önkorm'!D52+'kiadások óvoda'!D52</f>
        <v>0</v>
      </c>
      <c r="E52" s="95">
        <f>+'kiadások önkorm'!E52+'kiadások óvoda'!E52</f>
        <v>0</v>
      </c>
      <c r="F52" s="118">
        <f>+'kiadások önkorm'!F52+'kiadások óvoda'!F52</f>
        <v>0</v>
      </c>
      <c r="G52" s="95">
        <f>+'kiadások önkorm'!G52+'kiadások óvoda'!G52</f>
        <v>0</v>
      </c>
      <c r="H52" s="95">
        <f>+'kiadások önkorm'!H52+'kiadások óvoda'!H52</f>
        <v>0</v>
      </c>
      <c r="I52" s="95">
        <f>+'kiadások önkorm'!I52+'kiadások óvoda'!I52</f>
        <v>0</v>
      </c>
      <c r="J52" s="118">
        <f>+'kiadások önkorm'!J52+'kiadások óvoda'!J52</f>
        <v>0</v>
      </c>
    </row>
    <row r="53" spans="1:10" x14ac:dyDescent="0.3">
      <c r="A53" s="13" t="s">
        <v>373</v>
      </c>
      <c r="B53" s="29" t="s">
        <v>145</v>
      </c>
      <c r="C53" s="95">
        <f>+'kiadások önkorm'!C53+'kiadások óvoda'!C53</f>
        <v>0</v>
      </c>
      <c r="D53" s="95">
        <f>+'kiadások önkorm'!D53+'kiadások óvoda'!D53</f>
        <v>0</v>
      </c>
      <c r="E53" s="95">
        <f>+'kiadások önkorm'!E53+'kiadások óvoda'!E53</f>
        <v>0</v>
      </c>
      <c r="F53" s="118">
        <f>+'kiadások önkorm'!F53+'kiadások óvoda'!F53</f>
        <v>0</v>
      </c>
      <c r="G53" s="95">
        <f>+'kiadások önkorm'!G53+'kiadások óvoda'!G53</f>
        <v>0</v>
      </c>
      <c r="H53" s="95">
        <f>+'kiadások önkorm'!H53+'kiadások óvoda'!H53</f>
        <v>0</v>
      </c>
      <c r="I53" s="95">
        <f>+'kiadások önkorm'!I53+'kiadások óvoda'!I53</f>
        <v>0</v>
      </c>
      <c r="J53" s="118">
        <f>+'kiadások önkorm'!J53+'kiadások óvoda'!J53</f>
        <v>0</v>
      </c>
    </row>
    <row r="54" spans="1:10" x14ac:dyDescent="0.3">
      <c r="A54" s="17" t="s">
        <v>429</v>
      </c>
      <c r="B54" s="29" t="s">
        <v>146</v>
      </c>
      <c r="C54" s="95">
        <f>+'kiadások önkorm'!C54+'kiadások óvoda'!C54</f>
        <v>0</v>
      </c>
      <c r="D54" s="95">
        <f>+'kiadások önkorm'!D54+'kiadások óvoda'!D54</f>
        <v>0</v>
      </c>
      <c r="E54" s="95">
        <f>+'kiadások önkorm'!E54+'kiadások óvoda'!E54</f>
        <v>0</v>
      </c>
      <c r="F54" s="118">
        <f>+'kiadások önkorm'!F54+'kiadások óvoda'!F54</f>
        <v>0</v>
      </c>
      <c r="G54" s="95">
        <f>+'kiadások önkorm'!G54+'kiadások óvoda'!G54</f>
        <v>0</v>
      </c>
      <c r="H54" s="95">
        <f>+'kiadások önkorm'!H54+'kiadások óvoda'!H54</f>
        <v>0</v>
      </c>
      <c r="I54" s="95">
        <f>+'kiadások önkorm'!I54+'kiadások óvoda'!I54</f>
        <v>0</v>
      </c>
      <c r="J54" s="118">
        <f>+'kiadások önkorm'!J54+'kiadások óvoda'!J54</f>
        <v>0</v>
      </c>
    </row>
    <row r="55" spans="1:10" x14ac:dyDescent="0.3">
      <c r="A55" s="17" t="s">
        <v>430</v>
      </c>
      <c r="B55" s="29" t="s">
        <v>147</v>
      </c>
      <c r="C55" s="95">
        <f>+'kiadások önkorm'!C55+'kiadások óvoda'!C55</f>
        <v>0</v>
      </c>
      <c r="D55" s="95">
        <f>+'kiadások önkorm'!D55+'kiadások óvoda'!D55</f>
        <v>0</v>
      </c>
      <c r="E55" s="95">
        <f>+'kiadások önkorm'!E55+'kiadások óvoda'!E55</f>
        <v>0</v>
      </c>
      <c r="F55" s="118">
        <f>+'kiadások önkorm'!F55+'kiadások óvoda'!F55</f>
        <v>0</v>
      </c>
      <c r="G55" s="95">
        <f>+'kiadások önkorm'!G55+'kiadások óvoda'!G55</f>
        <v>0</v>
      </c>
      <c r="H55" s="95">
        <f>+'kiadások önkorm'!H55+'kiadások óvoda'!H55</f>
        <v>0</v>
      </c>
      <c r="I55" s="95">
        <f>+'kiadások önkorm'!I55+'kiadások óvoda'!I55</f>
        <v>0</v>
      </c>
      <c r="J55" s="118">
        <f>+'kiadások önkorm'!J55+'kiadások óvoda'!J55</f>
        <v>0</v>
      </c>
    </row>
    <row r="56" spans="1:10" x14ac:dyDescent="0.3">
      <c r="A56" s="17" t="s">
        <v>431</v>
      </c>
      <c r="B56" s="29" t="s">
        <v>148</v>
      </c>
      <c r="C56" s="95">
        <f>+'kiadások önkorm'!C56+'kiadások óvoda'!C56</f>
        <v>0</v>
      </c>
      <c r="D56" s="95">
        <f>+'kiadások önkorm'!D56+'kiadások óvoda'!D56</f>
        <v>0</v>
      </c>
      <c r="E56" s="95">
        <f>+'kiadások önkorm'!E56+'kiadások óvoda'!E56</f>
        <v>0</v>
      </c>
      <c r="F56" s="118">
        <f>+'kiadások önkorm'!F56+'kiadások óvoda'!F56</f>
        <v>0</v>
      </c>
      <c r="G56" s="95">
        <f>+'kiadások önkorm'!G56+'kiadások óvoda'!G56</f>
        <v>0</v>
      </c>
      <c r="H56" s="95">
        <f>+'kiadások önkorm'!H56+'kiadások óvoda'!H56</f>
        <v>0</v>
      </c>
      <c r="I56" s="95">
        <f>+'kiadások önkorm'!I56+'kiadások óvoda'!I56</f>
        <v>0</v>
      </c>
      <c r="J56" s="118">
        <f>+'kiadások önkorm'!J56+'kiadások óvoda'!J56</f>
        <v>0</v>
      </c>
    </row>
    <row r="57" spans="1:10" x14ac:dyDescent="0.3">
      <c r="A57" s="13" t="s">
        <v>432</v>
      </c>
      <c r="B57" s="29" t="s">
        <v>149</v>
      </c>
      <c r="C57" s="95">
        <f>+'kiadások önkorm'!C57+'kiadások óvoda'!C57</f>
        <v>0</v>
      </c>
      <c r="D57" s="95">
        <f>+'kiadások önkorm'!D57+'kiadások óvoda'!D57</f>
        <v>0</v>
      </c>
      <c r="E57" s="95">
        <f>+'kiadások önkorm'!E57+'kiadások óvoda'!E57</f>
        <v>0</v>
      </c>
      <c r="F57" s="118">
        <f>+'kiadások önkorm'!F57+'kiadások óvoda'!F57</f>
        <v>0</v>
      </c>
      <c r="G57" s="95">
        <f>+'kiadások önkorm'!G57+'kiadások óvoda'!G57</f>
        <v>0</v>
      </c>
      <c r="H57" s="95">
        <f>+'kiadások önkorm'!H57+'kiadások óvoda'!H57</f>
        <v>0</v>
      </c>
      <c r="I57" s="95">
        <f>+'kiadások önkorm'!I57+'kiadások óvoda'!I57</f>
        <v>0</v>
      </c>
      <c r="J57" s="118">
        <f>+'kiadások önkorm'!J57+'kiadások óvoda'!J57</f>
        <v>0</v>
      </c>
    </row>
    <row r="58" spans="1:10" x14ac:dyDescent="0.3">
      <c r="A58" s="13" t="s">
        <v>433</v>
      </c>
      <c r="B58" s="29" t="s">
        <v>150</v>
      </c>
      <c r="C58" s="95">
        <f>+'kiadások önkorm'!C58+'kiadások óvoda'!C58</f>
        <v>150000</v>
      </c>
      <c r="D58" s="95">
        <f>+'kiadások önkorm'!D58+'kiadások óvoda'!D58</f>
        <v>0</v>
      </c>
      <c r="E58" s="95">
        <f>+'kiadások önkorm'!E58+'kiadások óvoda'!E58</f>
        <v>0</v>
      </c>
      <c r="F58" s="118">
        <f>+'kiadások önkorm'!F58+'kiadások óvoda'!F58</f>
        <v>150000</v>
      </c>
      <c r="G58" s="95">
        <f>+'kiadások önkorm'!G58+'kiadások óvoda'!G58</f>
        <v>150000</v>
      </c>
      <c r="H58" s="95">
        <f>+'kiadások önkorm'!H58+'kiadások óvoda'!H58</f>
        <v>0</v>
      </c>
      <c r="I58" s="95">
        <f>+'kiadások önkorm'!I58+'kiadások óvoda'!I58</f>
        <v>0</v>
      </c>
      <c r="J58" s="118">
        <f>+'kiadások önkorm'!J58+'kiadások óvoda'!J58</f>
        <v>150000</v>
      </c>
    </row>
    <row r="59" spans="1:10" x14ac:dyDescent="0.3">
      <c r="A59" s="13" t="s">
        <v>434</v>
      </c>
      <c r="B59" s="29" t="s">
        <v>151</v>
      </c>
      <c r="C59" s="95">
        <f>+'kiadások önkorm'!C59+'kiadások óvoda'!C59</f>
        <v>6000000</v>
      </c>
      <c r="D59" s="95">
        <f>+'kiadások önkorm'!D59+'kiadások óvoda'!D59</f>
        <v>0</v>
      </c>
      <c r="E59" s="95">
        <f>+'kiadások önkorm'!E59+'kiadások óvoda'!E59</f>
        <v>0</v>
      </c>
      <c r="F59" s="118">
        <f>+'kiadások önkorm'!F59+'kiadások óvoda'!F59</f>
        <v>6000000</v>
      </c>
      <c r="G59" s="95">
        <f>+'kiadások önkorm'!G59+'kiadások óvoda'!G59</f>
        <v>6070000</v>
      </c>
      <c r="H59" s="95">
        <f>+'kiadások önkorm'!H59+'kiadások óvoda'!H59</f>
        <v>0</v>
      </c>
      <c r="I59" s="95">
        <f>+'kiadások önkorm'!I59+'kiadások óvoda'!I59</f>
        <v>0</v>
      </c>
      <c r="J59" s="118">
        <f>+'kiadások önkorm'!J59+'kiadások óvoda'!J59</f>
        <v>6070000</v>
      </c>
    </row>
    <row r="60" spans="1:10" x14ac:dyDescent="0.3">
      <c r="A60" s="47" t="s">
        <v>401</v>
      </c>
      <c r="B60" s="50" t="s">
        <v>152</v>
      </c>
      <c r="C60" s="118">
        <f>+'kiadások önkorm'!C60+'kiadások óvoda'!C60</f>
        <v>6150000</v>
      </c>
      <c r="D60" s="118">
        <f>+'kiadások önkorm'!D60+'kiadások óvoda'!D60</f>
        <v>0</v>
      </c>
      <c r="E60" s="118">
        <f>+'kiadások önkorm'!E60+'kiadások óvoda'!E60</f>
        <v>0</v>
      </c>
      <c r="F60" s="118">
        <f>+'kiadások önkorm'!F60+'kiadások óvoda'!F60</f>
        <v>6150000</v>
      </c>
      <c r="G60" s="118">
        <f>+'kiadások önkorm'!G60+'kiadások óvoda'!G60</f>
        <v>6220000</v>
      </c>
      <c r="H60" s="118">
        <f>+'kiadások önkorm'!H60+'kiadások óvoda'!H60</f>
        <v>0</v>
      </c>
      <c r="I60" s="118">
        <f>+'kiadások önkorm'!I60+'kiadások óvoda'!I60</f>
        <v>0</v>
      </c>
      <c r="J60" s="118">
        <f>+'kiadások önkorm'!J60+'kiadások óvoda'!J60</f>
        <v>6220000</v>
      </c>
    </row>
    <row r="61" spans="1:10" x14ac:dyDescent="0.3">
      <c r="A61" s="12" t="s">
        <v>435</v>
      </c>
      <c r="B61" s="29" t="s">
        <v>153</v>
      </c>
      <c r="C61" s="95">
        <f>+'kiadások önkorm'!C61+'kiadások óvoda'!C61</f>
        <v>0</v>
      </c>
      <c r="D61" s="95">
        <f>+'kiadások önkorm'!D61+'kiadások óvoda'!D61</f>
        <v>0</v>
      </c>
      <c r="E61" s="95">
        <f>+'kiadások önkorm'!E61+'kiadások óvoda'!E61</f>
        <v>0</v>
      </c>
      <c r="F61" s="118">
        <f>+'kiadások önkorm'!F61+'kiadások óvoda'!F61</f>
        <v>0</v>
      </c>
      <c r="G61" s="95">
        <f>+'kiadások önkorm'!G61+'kiadások óvoda'!G61</f>
        <v>0</v>
      </c>
      <c r="H61" s="95">
        <f>+'kiadások önkorm'!H61+'kiadások óvoda'!H61</f>
        <v>0</v>
      </c>
      <c r="I61" s="95">
        <f>+'kiadások önkorm'!I61+'kiadások óvoda'!I61</f>
        <v>0</v>
      </c>
      <c r="J61" s="118">
        <f>+'kiadások önkorm'!J61+'kiadások óvoda'!J61</f>
        <v>0</v>
      </c>
    </row>
    <row r="62" spans="1:10" x14ac:dyDescent="0.3">
      <c r="A62" s="12" t="s">
        <v>154</v>
      </c>
      <c r="B62" s="29" t="s">
        <v>155</v>
      </c>
      <c r="C62" s="95">
        <f>+'kiadások önkorm'!C62+'kiadások óvoda'!C62</f>
        <v>0</v>
      </c>
      <c r="D62" s="95">
        <f>+'kiadások önkorm'!D62+'kiadások óvoda'!D62</f>
        <v>0</v>
      </c>
      <c r="E62" s="95">
        <f>+'kiadások önkorm'!E62+'kiadások óvoda'!E62</f>
        <v>0</v>
      </c>
      <c r="F62" s="118">
        <f>+'kiadások önkorm'!F62+'kiadások óvoda'!F62</f>
        <v>0</v>
      </c>
      <c r="G62" s="95">
        <f>+'kiadások önkorm'!G62+'kiadások óvoda'!G62</f>
        <v>35761</v>
      </c>
      <c r="H62" s="95">
        <f>+'kiadások önkorm'!H62+'kiadások óvoda'!H62</f>
        <v>0</v>
      </c>
      <c r="I62" s="95">
        <f>+'kiadások önkorm'!I62+'kiadások óvoda'!I62</f>
        <v>0</v>
      </c>
      <c r="J62" s="118">
        <f>+'kiadások önkorm'!J62+'kiadások óvoda'!J62</f>
        <v>35761</v>
      </c>
    </row>
    <row r="63" spans="1:10" x14ac:dyDescent="0.3">
      <c r="A63" s="12" t="s">
        <v>156</v>
      </c>
      <c r="B63" s="29" t="s">
        <v>157</v>
      </c>
      <c r="C63" s="95">
        <f>+'kiadások önkorm'!C63+'kiadások óvoda'!C63</f>
        <v>0</v>
      </c>
      <c r="D63" s="95">
        <f>+'kiadások önkorm'!D63+'kiadások óvoda'!D63</f>
        <v>0</v>
      </c>
      <c r="E63" s="95">
        <f>+'kiadások önkorm'!E63+'kiadások óvoda'!E63</f>
        <v>0</v>
      </c>
      <c r="F63" s="118">
        <f>+'kiadások önkorm'!F63+'kiadások óvoda'!F63</f>
        <v>0</v>
      </c>
      <c r="G63" s="95">
        <f>+'kiadások önkorm'!G63+'kiadások óvoda'!G63</f>
        <v>0</v>
      </c>
      <c r="H63" s="95">
        <f>+'kiadások önkorm'!H63+'kiadások óvoda'!H63</f>
        <v>0</v>
      </c>
      <c r="I63" s="95">
        <f>+'kiadások önkorm'!I63+'kiadások óvoda'!I63</f>
        <v>0</v>
      </c>
      <c r="J63" s="118">
        <f>+'kiadások önkorm'!J63+'kiadások óvoda'!J63</f>
        <v>0</v>
      </c>
    </row>
    <row r="64" spans="1:10" x14ac:dyDescent="0.3">
      <c r="A64" s="12" t="s">
        <v>402</v>
      </c>
      <c r="B64" s="29" t="s">
        <v>158</v>
      </c>
      <c r="C64" s="95">
        <f>+'kiadások önkorm'!C64+'kiadások óvoda'!C64</f>
        <v>0</v>
      </c>
      <c r="D64" s="95">
        <f>+'kiadások önkorm'!D64+'kiadások óvoda'!D64</f>
        <v>0</v>
      </c>
      <c r="E64" s="95">
        <f>+'kiadások önkorm'!E64+'kiadások óvoda'!E64</f>
        <v>0</v>
      </c>
      <c r="F64" s="118">
        <f>+'kiadások önkorm'!F64+'kiadások óvoda'!F64</f>
        <v>0</v>
      </c>
      <c r="G64" s="95">
        <f>+'kiadások önkorm'!G64+'kiadások óvoda'!G64</f>
        <v>0</v>
      </c>
      <c r="H64" s="95">
        <f>+'kiadások önkorm'!H64+'kiadások óvoda'!H64</f>
        <v>0</v>
      </c>
      <c r="I64" s="95">
        <f>+'kiadások önkorm'!I64+'kiadások óvoda'!I64</f>
        <v>0</v>
      </c>
      <c r="J64" s="118">
        <f>+'kiadások önkorm'!J64+'kiadások óvoda'!J64</f>
        <v>0</v>
      </c>
    </row>
    <row r="65" spans="1:10" x14ac:dyDescent="0.3">
      <c r="A65" s="12" t="s">
        <v>436</v>
      </c>
      <c r="B65" s="29" t="s">
        <v>159</v>
      </c>
      <c r="C65" s="95">
        <f>+'kiadások önkorm'!C65+'kiadások óvoda'!C65</f>
        <v>0</v>
      </c>
      <c r="D65" s="95">
        <f>+'kiadások önkorm'!D65+'kiadások óvoda'!D65</f>
        <v>0</v>
      </c>
      <c r="E65" s="95">
        <f>+'kiadások önkorm'!E65+'kiadások óvoda'!E65</f>
        <v>0</v>
      </c>
      <c r="F65" s="118">
        <f>+'kiadások önkorm'!F65+'kiadások óvoda'!F65</f>
        <v>0</v>
      </c>
      <c r="G65" s="95">
        <f>+'kiadások önkorm'!G65+'kiadások óvoda'!G65</f>
        <v>0</v>
      </c>
      <c r="H65" s="95">
        <f>+'kiadások önkorm'!H65+'kiadások óvoda'!H65</f>
        <v>0</v>
      </c>
      <c r="I65" s="95">
        <f>+'kiadások önkorm'!I65+'kiadások óvoda'!I65</f>
        <v>0</v>
      </c>
      <c r="J65" s="118">
        <f>+'kiadások önkorm'!J65+'kiadások óvoda'!J65</f>
        <v>0</v>
      </c>
    </row>
    <row r="66" spans="1:10" x14ac:dyDescent="0.3">
      <c r="A66" s="12" t="s">
        <v>404</v>
      </c>
      <c r="B66" s="29" t="s">
        <v>160</v>
      </c>
      <c r="C66" s="95">
        <f>+'kiadások önkorm'!C66+'kiadások óvoda'!C66</f>
        <v>7312416</v>
      </c>
      <c r="D66" s="95">
        <f>+'kiadások önkorm'!D66+'kiadások óvoda'!D66</f>
        <v>0</v>
      </c>
      <c r="E66" s="95">
        <f>+'kiadások önkorm'!E66+'kiadások óvoda'!E66</f>
        <v>0</v>
      </c>
      <c r="F66" s="118">
        <f>+'kiadások önkorm'!F66+'kiadások óvoda'!F66</f>
        <v>7312416</v>
      </c>
      <c r="G66" s="95">
        <f>+'kiadások önkorm'!G66+'kiadások óvoda'!G66</f>
        <v>7988119</v>
      </c>
      <c r="H66" s="95">
        <f>+'kiadások önkorm'!H66+'kiadások óvoda'!H66</f>
        <v>0</v>
      </c>
      <c r="I66" s="95">
        <f>+'kiadások önkorm'!I66+'kiadások óvoda'!I66</f>
        <v>0</v>
      </c>
      <c r="J66" s="118">
        <f>+'kiadások önkorm'!J66+'kiadások óvoda'!J66</f>
        <v>7988119</v>
      </c>
    </row>
    <row r="67" spans="1:10" x14ac:dyDescent="0.3">
      <c r="A67" s="12" t="s">
        <v>437</v>
      </c>
      <c r="B67" s="29" t="s">
        <v>161</v>
      </c>
      <c r="C67" s="95">
        <f>+'kiadások önkorm'!C67+'kiadások óvoda'!C67</f>
        <v>0</v>
      </c>
      <c r="D67" s="95">
        <f>+'kiadások önkorm'!D67+'kiadások óvoda'!D67</f>
        <v>0</v>
      </c>
      <c r="E67" s="95">
        <f>+'kiadások önkorm'!E67+'kiadások óvoda'!E67</f>
        <v>0</v>
      </c>
      <c r="F67" s="118">
        <f>+'kiadások önkorm'!F67+'kiadások óvoda'!F67</f>
        <v>0</v>
      </c>
      <c r="G67" s="95">
        <f>+'kiadások önkorm'!G67+'kiadások óvoda'!G67</f>
        <v>0</v>
      </c>
      <c r="H67" s="95">
        <f>+'kiadások önkorm'!H67+'kiadások óvoda'!H67</f>
        <v>0</v>
      </c>
      <c r="I67" s="95">
        <f>+'kiadások önkorm'!I67+'kiadások óvoda'!I67</f>
        <v>0</v>
      </c>
      <c r="J67" s="118">
        <f>+'kiadások önkorm'!J67+'kiadások óvoda'!J67</f>
        <v>0</v>
      </c>
    </row>
    <row r="68" spans="1:10" x14ac:dyDescent="0.3">
      <c r="A68" s="12" t="s">
        <v>438</v>
      </c>
      <c r="B68" s="29" t="s">
        <v>162</v>
      </c>
      <c r="C68" s="95">
        <f>+'kiadások önkorm'!C68+'kiadások óvoda'!C68</f>
        <v>0</v>
      </c>
      <c r="D68" s="95">
        <f>+'kiadások önkorm'!D68+'kiadások óvoda'!D68</f>
        <v>0</v>
      </c>
      <c r="E68" s="95">
        <f>+'kiadások önkorm'!E68+'kiadások óvoda'!E68</f>
        <v>0</v>
      </c>
      <c r="F68" s="118">
        <f>+'kiadások önkorm'!F68+'kiadások óvoda'!F68</f>
        <v>0</v>
      </c>
      <c r="G68" s="95">
        <f>+'kiadások önkorm'!G68+'kiadások óvoda'!G68</f>
        <v>0</v>
      </c>
      <c r="H68" s="95">
        <f>+'kiadások önkorm'!H68+'kiadások óvoda'!H68</f>
        <v>0</v>
      </c>
      <c r="I68" s="95">
        <f>+'kiadások önkorm'!I68+'kiadások óvoda'!I68</f>
        <v>0</v>
      </c>
      <c r="J68" s="118">
        <f>+'kiadások önkorm'!J68+'kiadások óvoda'!J68</f>
        <v>0</v>
      </c>
    </row>
    <row r="69" spans="1:10" x14ac:dyDescent="0.3">
      <c r="A69" s="12" t="s">
        <v>163</v>
      </c>
      <c r="B69" s="29" t="s">
        <v>164</v>
      </c>
      <c r="C69" s="95">
        <f>+'kiadások önkorm'!C69+'kiadások óvoda'!C69</f>
        <v>0</v>
      </c>
      <c r="D69" s="95">
        <f>+'kiadások önkorm'!D69+'kiadások óvoda'!D69</f>
        <v>0</v>
      </c>
      <c r="E69" s="95">
        <f>+'kiadások önkorm'!E69+'kiadások óvoda'!E69</f>
        <v>0</v>
      </c>
      <c r="F69" s="118">
        <f>+'kiadások önkorm'!F69+'kiadások óvoda'!F69</f>
        <v>0</v>
      </c>
      <c r="G69" s="95">
        <f>+'kiadások önkorm'!G69+'kiadások óvoda'!G69</f>
        <v>0</v>
      </c>
      <c r="H69" s="95">
        <f>+'kiadások önkorm'!H69+'kiadások óvoda'!H69</f>
        <v>0</v>
      </c>
      <c r="I69" s="95">
        <f>+'kiadások önkorm'!I69+'kiadások óvoda'!I69</f>
        <v>0</v>
      </c>
      <c r="J69" s="118">
        <f>+'kiadások önkorm'!J69+'kiadások óvoda'!J69</f>
        <v>0</v>
      </c>
    </row>
    <row r="70" spans="1:10" x14ac:dyDescent="0.3">
      <c r="A70" s="20" t="s">
        <v>165</v>
      </c>
      <c r="B70" s="29" t="s">
        <v>166</v>
      </c>
      <c r="C70" s="95">
        <f>+'kiadások önkorm'!C70+'kiadások óvoda'!C70</f>
        <v>0</v>
      </c>
      <c r="D70" s="95">
        <f>+'kiadások önkorm'!D70+'kiadások óvoda'!D70</f>
        <v>0</v>
      </c>
      <c r="E70" s="95">
        <f>+'kiadások önkorm'!E70+'kiadások óvoda'!E70</f>
        <v>0</v>
      </c>
      <c r="F70" s="118">
        <f>+'kiadások önkorm'!F70+'kiadások óvoda'!F70</f>
        <v>0</v>
      </c>
      <c r="G70" s="95">
        <f>+'kiadások önkorm'!G70+'kiadások óvoda'!G70</f>
        <v>0</v>
      </c>
      <c r="H70" s="95">
        <f>+'kiadások önkorm'!H70+'kiadások óvoda'!H70</f>
        <v>0</v>
      </c>
      <c r="I70" s="95">
        <f>+'kiadások önkorm'!I70+'kiadások óvoda'!I70</f>
        <v>0</v>
      </c>
      <c r="J70" s="118">
        <f>+'kiadások önkorm'!J70+'kiadások óvoda'!J70</f>
        <v>0</v>
      </c>
    </row>
    <row r="71" spans="1:10" x14ac:dyDescent="0.3">
      <c r="A71" s="12" t="s">
        <v>439</v>
      </c>
      <c r="B71" s="29" t="s">
        <v>167</v>
      </c>
      <c r="C71" s="95">
        <f>+'kiadások önkorm'!C71+'kiadások óvoda'!C71</f>
        <v>3400000</v>
      </c>
      <c r="D71" s="95">
        <f>+'kiadások önkorm'!D71+'kiadások óvoda'!D71</f>
        <v>0</v>
      </c>
      <c r="E71" s="95">
        <f>+'kiadások önkorm'!E71+'kiadások óvoda'!E71</f>
        <v>0</v>
      </c>
      <c r="F71" s="118">
        <f>+'kiadások önkorm'!F71+'kiadások óvoda'!F71</f>
        <v>3400000</v>
      </c>
      <c r="G71" s="95">
        <f>+'kiadások önkorm'!G71+'kiadások óvoda'!G71</f>
        <v>3400000</v>
      </c>
      <c r="H71" s="95">
        <f>+'kiadások önkorm'!H71+'kiadások óvoda'!H71</f>
        <v>0</v>
      </c>
      <c r="I71" s="95">
        <f>+'kiadások önkorm'!I71+'kiadások óvoda'!I71</f>
        <v>0</v>
      </c>
      <c r="J71" s="118">
        <f>+'kiadások önkorm'!J71+'kiadások óvoda'!J71</f>
        <v>3400000</v>
      </c>
    </row>
    <row r="72" spans="1:10" x14ac:dyDescent="0.3">
      <c r="A72" s="20" t="s">
        <v>618</v>
      </c>
      <c r="B72" s="29" t="s">
        <v>663</v>
      </c>
      <c r="C72" s="95">
        <f>+'kiadások önkorm'!C72+'kiadások óvoda'!C72</f>
        <v>21905552</v>
      </c>
      <c r="D72" s="95">
        <f>+'kiadások önkorm'!D72+'kiadások óvoda'!D72</f>
        <v>90103729</v>
      </c>
      <c r="E72" s="95">
        <f>+'kiadások önkorm'!E72+'kiadások óvoda'!E72</f>
        <v>0</v>
      </c>
      <c r="F72" s="118">
        <f>+'kiadások önkorm'!F72+'kiadások óvoda'!F72</f>
        <v>112009281</v>
      </c>
      <c r="G72" s="95">
        <f>+'kiadások önkorm'!G72+'kiadások óvoda'!G72</f>
        <v>94669572</v>
      </c>
      <c r="H72" s="95">
        <f>+'kiadások önkorm'!H72+'kiadások óvoda'!H72</f>
        <v>0</v>
      </c>
      <c r="I72" s="95">
        <f>+'kiadások önkorm'!I72+'kiadások óvoda'!I72</f>
        <v>0</v>
      </c>
      <c r="J72" s="118">
        <f>+'kiadások önkorm'!J72+'kiadások óvoda'!J72</f>
        <v>94669572</v>
      </c>
    </row>
    <row r="73" spans="1:10" x14ac:dyDescent="0.3">
      <c r="A73" s="20" t="s">
        <v>619</v>
      </c>
      <c r="B73" s="29" t="s">
        <v>663</v>
      </c>
      <c r="C73" s="95">
        <f>+'kiadások önkorm'!C73+'kiadások óvoda'!C73</f>
        <v>0</v>
      </c>
      <c r="D73" s="95">
        <f>+'kiadások önkorm'!D73+'kiadások óvoda'!D73</f>
        <v>0</v>
      </c>
      <c r="E73" s="95">
        <f>+'kiadások önkorm'!E73+'kiadások óvoda'!E73</f>
        <v>0</v>
      </c>
      <c r="F73" s="118">
        <f>+'kiadások önkorm'!F73+'kiadások óvoda'!F73</f>
        <v>0</v>
      </c>
      <c r="G73" s="95">
        <f>+'kiadások önkorm'!G73+'kiadások óvoda'!G73</f>
        <v>0</v>
      </c>
      <c r="H73" s="95">
        <f>+'kiadások önkorm'!H73+'kiadások óvoda'!H73</f>
        <v>0</v>
      </c>
      <c r="I73" s="95">
        <f>+'kiadások önkorm'!I73+'kiadások óvoda'!I73</f>
        <v>0</v>
      </c>
      <c r="J73" s="118">
        <f>+'kiadások önkorm'!J73+'kiadások óvoda'!J73</f>
        <v>0</v>
      </c>
    </row>
    <row r="74" spans="1:10" x14ac:dyDescent="0.3">
      <c r="A74" s="47" t="s">
        <v>407</v>
      </c>
      <c r="B74" s="50" t="s">
        <v>168</v>
      </c>
      <c r="C74" s="118">
        <f>+'kiadások önkorm'!C74+'kiadások óvoda'!C74</f>
        <v>32617968</v>
      </c>
      <c r="D74" s="118">
        <f>+'kiadások önkorm'!D74+'kiadások óvoda'!D74</f>
        <v>90103729</v>
      </c>
      <c r="E74" s="118">
        <f>+'kiadások önkorm'!E74+'kiadások óvoda'!E74</f>
        <v>0</v>
      </c>
      <c r="F74" s="118">
        <f>+'kiadások önkorm'!F74+'kiadások óvoda'!F74</f>
        <v>122721697</v>
      </c>
      <c r="G74" s="118">
        <f>+'kiadások önkorm'!G74+'kiadások óvoda'!G74</f>
        <v>106093452</v>
      </c>
      <c r="H74" s="118">
        <f>+'kiadások önkorm'!H74+'kiadások óvoda'!H74</f>
        <v>0</v>
      </c>
      <c r="I74" s="118">
        <f>+'kiadások önkorm'!I74+'kiadások óvoda'!I74</f>
        <v>0</v>
      </c>
      <c r="J74" s="118">
        <f>+'kiadások önkorm'!J74+'kiadások óvoda'!J74</f>
        <v>106093452</v>
      </c>
    </row>
    <row r="75" spans="1:10" ht="15.6" x14ac:dyDescent="0.3">
      <c r="A75" s="57" t="s">
        <v>24</v>
      </c>
      <c r="B75" s="101"/>
      <c r="C75" s="119">
        <f>+'kiadások önkorm'!C75+'kiadások óvoda'!C75</f>
        <v>184859353</v>
      </c>
      <c r="D75" s="119">
        <f>+'kiadások önkorm'!D75+'kiadások óvoda'!D75</f>
        <v>90103729</v>
      </c>
      <c r="E75" s="119">
        <f>+'kiadások önkorm'!E75+'kiadások óvoda'!E75</f>
        <v>0</v>
      </c>
      <c r="F75" s="119">
        <f>+'kiadások önkorm'!F75+'kiadások óvoda'!F75</f>
        <v>274963082</v>
      </c>
      <c r="G75" s="119">
        <f>+'kiadások önkorm'!G75+'kiadások óvoda'!G75</f>
        <v>263824012</v>
      </c>
      <c r="H75" s="119">
        <f>+'kiadások önkorm'!H75+'kiadások óvoda'!H75</f>
        <v>0</v>
      </c>
      <c r="I75" s="119">
        <f>+'kiadások önkorm'!I75+'kiadások óvoda'!I75</f>
        <v>0</v>
      </c>
      <c r="J75" s="119">
        <f>+'kiadások önkorm'!J75+'kiadások óvoda'!J75</f>
        <v>263824012</v>
      </c>
    </row>
    <row r="76" spans="1:10" x14ac:dyDescent="0.3">
      <c r="A76" s="33" t="s">
        <v>169</v>
      </c>
      <c r="B76" s="29" t="s">
        <v>170</v>
      </c>
      <c r="C76" s="95">
        <f>+'kiadások önkorm'!C76+'kiadások óvoda'!C76</f>
        <v>0</v>
      </c>
      <c r="D76" s="95">
        <f>+'kiadások önkorm'!D76+'kiadások óvoda'!D76</f>
        <v>0</v>
      </c>
      <c r="E76" s="95">
        <f>+'kiadások önkorm'!E76+'kiadások óvoda'!E76</f>
        <v>0</v>
      </c>
      <c r="F76" s="118">
        <f>+'kiadások önkorm'!F76+'kiadások óvoda'!F76</f>
        <v>0</v>
      </c>
      <c r="G76" s="95">
        <f>+'kiadások önkorm'!G76+'kiadások óvoda'!G76</f>
        <v>0</v>
      </c>
      <c r="H76" s="95">
        <f>+'kiadások önkorm'!H76+'kiadások óvoda'!H76</f>
        <v>0</v>
      </c>
      <c r="I76" s="95">
        <f>+'kiadások önkorm'!I76+'kiadások óvoda'!I76</f>
        <v>0</v>
      </c>
      <c r="J76" s="118">
        <f>+'kiadások önkorm'!J76+'kiadások óvoda'!J76</f>
        <v>0</v>
      </c>
    </row>
    <row r="77" spans="1:10" x14ac:dyDescent="0.3">
      <c r="A77" s="33" t="s">
        <v>440</v>
      </c>
      <c r="B77" s="29" t="s">
        <v>171</v>
      </c>
      <c r="C77" s="95">
        <f>+'kiadások önkorm'!C77+'kiadások óvoda'!C77</f>
        <v>13208725</v>
      </c>
      <c r="D77" s="95">
        <f>+'kiadások önkorm'!D77+'kiadások óvoda'!D77</f>
        <v>0</v>
      </c>
      <c r="E77" s="95">
        <f>+'kiadások önkorm'!E77+'kiadások óvoda'!E77</f>
        <v>0</v>
      </c>
      <c r="F77" s="118">
        <f>+'kiadások önkorm'!F77+'kiadások óvoda'!F77</f>
        <v>13208725</v>
      </c>
      <c r="G77" s="95">
        <f>+'kiadások önkorm'!G77+'kiadások óvoda'!G77</f>
        <v>14025421</v>
      </c>
      <c r="H77" s="95">
        <f>+'kiadások önkorm'!H77+'kiadások óvoda'!H77</f>
        <v>0</v>
      </c>
      <c r="I77" s="95">
        <f>+'kiadások önkorm'!I77+'kiadások óvoda'!I77</f>
        <v>0</v>
      </c>
      <c r="J77" s="118">
        <f>+'kiadások önkorm'!J77+'kiadások óvoda'!J77</f>
        <v>14025421</v>
      </c>
    </row>
    <row r="78" spans="1:10" x14ac:dyDescent="0.3">
      <c r="A78" s="33" t="s">
        <v>172</v>
      </c>
      <c r="B78" s="29" t="s">
        <v>173</v>
      </c>
      <c r="C78" s="95">
        <f>+'kiadások önkorm'!C78+'kiadások óvoda'!C78</f>
        <v>0</v>
      </c>
      <c r="D78" s="95">
        <f>+'kiadások önkorm'!D78+'kiadások óvoda'!D78</f>
        <v>0</v>
      </c>
      <c r="E78" s="95">
        <f>+'kiadások önkorm'!E78+'kiadások óvoda'!E78</f>
        <v>0</v>
      </c>
      <c r="F78" s="118">
        <f>+'kiadások önkorm'!F78+'kiadások óvoda'!F78</f>
        <v>0</v>
      </c>
      <c r="G78" s="95">
        <f>+'kiadások önkorm'!G78+'kiadások óvoda'!G78</f>
        <v>0</v>
      </c>
      <c r="H78" s="95">
        <f>+'kiadások önkorm'!H78+'kiadások óvoda'!H78</f>
        <v>0</v>
      </c>
      <c r="I78" s="95">
        <f>+'kiadások önkorm'!I78+'kiadások óvoda'!I78</f>
        <v>0</v>
      </c>
      <c r="J78" s="118">
        <f>+'kiadások önkorm'!J78+'kiadások óvoda'!J78</f>
        <v>0</v>
      </c>
    </row>
    <row r="79" spans="1:10" x14ac:dyDescent="0.3">
      <c r="A79" s="33" t="s">
        <v>174</v>
      </c>
      <c r="B79" s="29" t="s">
        <v>175</v>
      </c>
      <c r="C79" s="95">
        <f>+'kiadások önkorm'!C79+'kiadások óvoda'!C79</f>
        <v>1550000</v>
      </c>
      <c r="D79" s="95">
        <f>+'kiadások önkorm'!D79+'kiadások óvoda'!D79</f>
        <v>0</v>
      </c>
      <c r="E79" s="95">
        <f>+'kiadások önkorm'!E79+'kiadások óvoda'!E79</f>
        <v>0</v>
      </c>
      <c r="F79" s="118">
        <f>+'kiadások önkorm'!F79+'kiadások óvoda'!F79</f>
        <v>1550000</v>
      </c>
      <c r="G79" s="95">
        <f>+'kiadások önkorm'!G79+'kiadások óvoda'!G79</f>
        <v>15995500</v>
      </c>
      <c r="H79" s="95">
        <f>+'kiadások önkorm'!H79+'kiadások óvoda'!H79</f>
        <v>0</v>
      </c>
      <c r="I79" s="95">
        <f>+'kiadások önkorm'!I79+'kiadások óvoda'!I79</f>
        <v>0</v>
      </c>
      <c r="J79" s="118">
        <f>+'kiadások önkorm'!J79+'kiadások óvoda'!J79</f>
        <v>15995500</v>
      </c>
    </row>
    <row r="80" spans="1:10" x14ac:dyDescent="0.3">
      <c r="A80" s="6" t="s">
        <v>176</v>
      </c>
      <c r="B80" s="29" t="s">
        <v>177</v>
      </c>
      <c r="C80" s="95">
        <f>+'kiadások önkorm'!C80+'kiadások óvoda'!C80</f>
        <v>0</v>
      </c>
      <c r="D80" s="95">
        <f>+'kiadások önkorm'!D80+'kiadások óvoda'!D80</f>
        <v>0</v>
      </c>
      <c r="E80" s="95">
        <f>+'kiadások önkorm'!E80+'kiadások óvoda'!E80</f>
        <v>0</v>
      </c>
      <c r="F80" s="118">
        <f>+'kiadások önkorm'!F80+'kiadások óvoda'!F80</f>
        <v>0</v>
      </c>
      <c r="G80" s="95">
        <f>+'kiadások önkorm'!G80+'kiadások óvoda'!G80</f>
        <v>0</v>
      </c>
      <c r="H80" s="95">
        <f>+'kiadások önkorm'!H80+'kiadások óvoda'!H80</f>
        <v>0</v>
      </c>
      <c r="I80" s="95">
        <f>+'kiadások önkorm'!I80+'kiadások óvoda'!I80</f>
        <v>0</v>
      </c>
      <c r="J80" s="118">
        <f>+'kiadások önkorm'!J80+'kiadások óvoda'!J80</f>
        <v>0</v>
      </c>
    </row>
    <row r="81" spans="1:10" x14ac:dyDescent="0.3">
      <c r="A81" s="6" t="s">
        <v>178</v>
      </c>
      <c r="B81" s="29" t="s">
        <v>179</v>
      </c>
      <c r="C81" s="95">
        <f>+'kiadások önkorm'!C81+'kiadások óvoda'!C81</f>
        <v>0</v>
      </c>
      <c r="D81" s="95">
        <f>+'kiadások önkorm'!D81+'kiadások óvoda'!D81</f>
        <v>0</v>
      </c>
      <c r="E81" s="95">
        <f>+'kiadások önkorm'!E81+'kiadások óvoda'!E81</f>
        <v>0</v>
      </c>
      <c r="F81" s="118">
        <f>+'kiadások önkorm'!F81+'kiadások óvoda'!F81</f>
        <v>0</v>
      </c>
      <c r="G81" s="95">
        <f>+'kiadások önkorm'!G81+'kiadások óvoda'!G81</f>
        <v>0</v>
      </c>
      <c r="H81" s="95">
        <f>+'kiadások önkorm'!H81+'kiadások óvoda'!H81</f>
        <v>0</v>
      </c>
      <c r="I81" s="95">
        <f>+'kiadások önkorm'!I81+'kiadások óvoda'!I81</f>
        <v>0</v>
      </c>
      <c r="J81" s="118">
        <f>+'kiadások önkorm'!J81+'kiadások óvoda'!J81</f>
        <v>0</v>
      </c>
    </row>
    <row r="82" spans="1:10" x14ac:dyDescent="0.3">
      <c r="A82" s="6" t="s">
        <v>180</v>
      </c>
      <c r="B82" s="29" t="s">
        <v>181</v>
      </c>
      <c r="C82" s="95">
        <f>+'kiadások önkorm'!C82+'kiadások óvoda'!C82</f>
        <v>1419856</v>
      </c>
      <c r="D82" s="95">
        <f>+'kiadások önkorm'!D82+'kiadások óvoda'!D82</f>
        <v>0</v>
      </c>
      <c r="E82" s="95">
        <f>+'kiadások önkorm'!E82+'kiadások óvoda'!E82</f>
        <v>0</v>
      </c>
      <c r="F82" s="118">
        <f>+'kiadások önkorm'!F82+'kiadások óvoda'!F82</f>
        <v>1419856</v>
      </c>
      <c r="G82" s="95">
        <f>+'kiadások önkorm'!G82+'kiadások óvoda'!G82</f>
        <v>5320701</v>
      </c>
      <c r="H82" s="95">
        <f>+'kiadások önkorm'!H82+'kiadások óvoda'!H82</f>
        <v>0</v>
      </c>
      <c r="I82" s="95">
        <f>+'kiadások önkorm'!I82+'kiadások óvoda'!I82</f>
        <v>0</v>
      </c>
      <c r="J82" s="118">
        <f>+'kiadások önkorm'!J82+'kiadások óvoda'!J82</f>
        <v>5320701</v>
      </c>
    </row>
    <row r="83" spans="1:10" x14ac:dyDescent="0.3">
      <c r="A83" s="48" t="s">
        <v>409</v>
      </c>
      <c r="B83" s="50" t="s">
        <v>182</v>
      </c>
      <c r="C83" s="118">
        <f>+'kiadások önkorm'!C83+'kiadások óvoda'!C83</f>
        <v>16178581</v>
      </c>
      <c r="D83" s="118">
        <f>+'kiadások önkorm'!D83+'kiadások óvoda'!D83</f>
        <v>0</v>
      </c>
      <c r="E83" s="118">
        <f>+'kiadások önkorm'!E83+'kiadások óvoda'!E83</f>
        <v>0</v>
      </c>
      <c r="F83" s="118">
        <f>+'kiadások önkorm'!F83+'kiadások óvoda'!F83</f>
        <v>16178581</v>
      </c>
      <c r="G83" s="118">
        <f>+'kiadások önkorm'!G83+'kiadások óvoda'!G83</f>
        <v>35341622</v>
      </c>
      <c r="H83" s="118">
        <f>+'kiadások önkorm'!H83+'kiadások óvoda'!H83</f>
        <v>0</v>
      </c>
      <c r="I83" s="118">
        <f>+'kiadások önkorm'!I83+'kiadások óvoda'!I83</f>
        <v>0</v>
      </c>
      <c r="J83" s="118">
        <f>+'kiadások önkorm'!J83+'kiadások óvoda'!J83</f>
        <v>35341622</v>
      </c>
    </row>
    <row r="84" spans="1:10" x14ac:dyDescent="0.3">
      <c r="A84" s="13" t="s">
        <v>183</v>
      </c>
      <c r="B84" s="29" t="s">
        <v>184</v>
      </c>
      <c r="C84" s="95">
        <f>+'kiadások önkorm'!C84+'kiadások óvoda'!C84</f>
        <v>57584812</v>
      </c>
      <c r="D84" s="95">
        <f>+'kiadások önkorm'!D84+'kiadások óvoda'!D84</f>
        <v>0</v>
      </c>
      <c r="E84" s="95">
        <f>+'kiadások önkorm'!E84+'kiadások óvoda'!E84</f>
        <v>0</v>
      </c>
      <c r="F84" s="118">
        <f>+'kiadások önkorm'!F84+'kiadások óvoda'!F84</f>
        <v>57584812</v>
      </c>
      <c r="G84" s="95">
        <f>+'kiadások önkorm'!G84+'kiadások óvoda'!G84</f>
        <v>68679525</v>
      </c>
      <c r="H84" s="95">
        <f>+'kiadások önkorm'!H84+'kiadások óvoda'!H84</f>
        <v>0</v>
      </c>
      <c r="I84" s="95">
        <f>+'kiadások önkorm'!I84+'kiadások óvoda'!I84</f>
        <v>0</v>
      </c>
      <c r="J84" s="118">
        <f>+'kiadások önkorm'!J84+'kiadások óvoda'!J84</f>
        <v>68679525</v>
      </c>
    </row>
    <row r="85" spans="1:10" x14ac:dyDescent="0.3">
      <c r="A85" s="13" t="s">
        <v>185</v>
      </c>
      <c r="B85" s="29" t="s">
        <v>186</v>
      </c>
      <c r="C85" s="95">
        <f>+'kiadások önkorm'!C85+'kiadások óvoda'!C85</f>
        <v>0</v>
      </c>
      <c r="D85" s="95">
        <f>+'kiadások önkorm'!D85+'kiadások óvoda'!D85</f>
        <v>0</v>
      </c>
      <c r="E85" s="95">
        <f>+'kiadások önkorm'!E85+'kiadások óvoda'!E85</f>
        <v>0</v>
      </c>
      <c r="F85" s="118">
        <f>+'kiadások önkorm'!F85+'kiadások óvoda'!F85</f>
        <v>0</v>
      </c>
      <c r="G85" s="95">
        <f>+'kiadások önkorm'!G85+'kiadások óvoda'!G85</f>
        <v>0</v>
      </c>
      <c r="H85" s="95">
        <f>+'kiadások önkorm'!H85+'kiadások óvoda'!H85</f>
        <v>0</v>
      </c>
      <c r="I85" s="95">
        <f>+'kiadások önkorm'!I85+'kiadások óvoda'!I85</f>
        <v>0</v>
      </c>
      <c r="J85" s="118">
        <f>+'kiadások önkorm'!J85+'kiadások óvoda'!J85</f>
        <v>0</v>
      </c>
    </row>
    <row r="86" spans="1:10" x14ac:dyDescent="0.3">
      <c r="A86" s="13" t="s">
        <v>187</v>
      </c>
      <c r="B86" s="29" t="s">
        <v>188</v>
      </c>
      <c r="C86" s="95">
        <f>+'kiadások önkorm'!C86+'kiadások óvoda'!C86</f>
        <v>0</v>
      </c>
      <c r="D86" s="95">
        <f>+'kiadások önkorm'!D86+'kiadások óvoda'!D86</f>
        <v>0</v>
      </c>
      <c r="E86" s="95">
        <f>+'kiadások önkorm'!E86+'kiadások óvoda'!E86</f>
        <v>0</v>
      </c>
      <c r="F86" s="118">
        <f>+'kiadások önkorm'!F86+'kiadások óvoda'!F86</f>
        <v>0</v>
      </c>
      <c r="G86" s="95">
        <f>+'kiadások önkorm'!G86+'kiadások óvoda'!G86</f>
        <v>0</v>
      </c>
      <c r="H86" s="95">
        <f>+'kiadások önkorm'!H86+'kiadások óvoda'!H86</f>
        <v>0</v>
      </c>
      <c r="I86" s="95">
        <f>+'kiadások önkorm'!I86+'kiadások óvoda'!I86</f>
        <v>0</v>
      </c>
      <c r="J86" s="118">
        <f>+'kiadások önkorm'!J86+'kiadások óvoda'!J86</f>
        <v>0</v>
      </c>
    </row>
    <row r="87" spans="1:10" x14ac:dyDescent="0.3">
      <c r="A87" s="13" t="s">
        <v>189</v>
      </c>
      <c r="B87" s="29" t="s">
        <v>190</v>
      </c>
      <c r="C87" s="95">
        <f>+'kiadások önkorm'!C87+'kiadások óvoda'!C87</f>
        <v>15547899</v>
      </c>
      <c r="D87" s="95">
        <f>+'kiadások önkorm'!D87+'kiadások óvoda'!D87</f>
        <v>0</v>
      </c>
      <c r="E87" s="95">
        <f>+'kiadások önkorm'!E87+'kiadások óvoda'!E87</f>
        <v>0</v>
      </c>
      <c r="F87" s="118">
        <f>+'kiadások önkorm'!F87+'kiadások óvoda'!F87</f>
        <v>15547899</v>
      </c>
      <c r="G87" s="95">
        <f>+'kiadások önkorm'!G87+'kiadások óvoda'!G87</f>
        <v>18543473</v>
      </c>
      <c r="H87" s="95">
        <f>+'kiadások önkorm'!H87+'kiadások óvoda'!H87</f>
        <v>0</v>
      </c>
      <c r="I87" s="95">
        <f>+'kiadások önkorm'!I87+'kiadások óvoda'!I87</f>
        <v>0</v>
      </c>
      <c r="J87" s="118">
        <f>+'kiadások önkorm'!J87+'kiadások óvoda'!J87</f>
        <v>18543473</v>
      </c>
    </row>
    <row r="88" spans="1:10" x14ac:dyDescent="0.3">
      <c r="A88" s="47" t="s">
        <v>410</v>
      </c>
      <c r="B88" s="50" t="s">
        <v>191</v>
      </c>
      <c r="C88" s="118">
        <f>+'kiadások önkorm'!C88+'kiadások óvoda'!C88</f>
        <v>73132711</v>
      </c>
      <c r="D88" s="118">
        <f>+'kiadások önkorm'!D88+'kiadások óvoda'!D88</f>
        <v>0</v>
      </c>
      <c r="E88" s="118">
        <f>+'kiadások önkorm'!E88+'kiadások óvoda'!E88</f>
        <v>0</v>
      </c>
      <c r="F88" s="118">
        <f>+'kiadások önkorm'!F88+'kiadások óvoda'!F88</f>
        <v>73132711</v>
      </c>
      <c r="G88" s="118">
        <f>+'kiadások önkorm'!G88+'kiadások óvoda'!G88</f>
        <v>87222998</v>
      </c>
      <c r="H88" s="118">
        <f>+'kiadások önkorm'!H88+'kiadások óvoda'!H88</f>
        <v>0</v>
      </c>
      <c r="I88" s="118">
        <f>+'kiadások önkorm'!I88+'kiadások óvoda'!I88</f>
        <v>0</v>
      </c>
      <c r="J88" s="118">
        <f>+'kiadások önkorm'!J88+'kiadások óvoda'!J88</f>
        <v>87222998</v>
      </c>
    </row>
    <row r="89" spans="1:10" x14ac:dyDescent="0.3">
      <c r="A89" s="13" t="s">
        <v>192</v>
      </c>
      <c r="B89" s="29" t="s">
        <v>193</v>
      </c>
      <c r="C89" s="95">
        <f>+'kiadások önkorm'!C89+'kiadások óvoda'!C89</f>
        <v>0</v>
      </c>
      <c r="D89" s="95">
        <f>+'kiadások önkorm'!D89+'kiadások óvoda'!D89</f>
        <v>0</v>
      </c>
      <c r="E89" s="95">
        <f>+'kiadások önkorm'!E89+'kiadások óvoda'!E89</f>
        <v>0</v>
      </c>
      <c r="F89" s="118">
        <f>+'kiadások önkorm'!F89+'kiadások óvoda'!F89</f>
        <v>0</v>
      </c>
      <c r="G89" s="95">
        <f>+'kiadások önkorm'!G89+'kiadások óvoda'!G89</f>
        <v>0</v>
      </c>
      <c r="H89" s="95">
        <f>+'kiadások önkorm'!H89+'kiadások óvoda'!H89</f>
        <v>0</v>
      </c>
      <c r="I89" s="95">
        <f>+'kiadások önkorm'!I89+'kiadások óvoda'!I89</f>
        <v>0</v>
      </c>
      <c r="J89" s="118">
        <f>+'kiadások önkorm'!J89+'kiadások óvoda'!J89</f>
        <v>0</v>
      </c>
    </row>
    <row r="90" spans="1:10" x14ac:dyDescent="0.3">
      <c r="A90" s="13" t="s">
        <v>441</v>
      </c>
      <c r="B90" s="29" t="s">
        <v>194</v>
      </c>
      <c r="C90" s="95">
        <f>+'kiadások önkorm'!C90+'kiadások óvoda'!C90</f>
        <v>0</v>
      </c>
      <c r="D90" s="95">
        <f>+'kiadások önkorm'!D90+'kiadások óvoda'!D90</f>
        <v>0</v>
      </c>
      <c r="E90" s="95">
        <f>+'kiadások önkorm'!E90+'kiadások óvoda'!E90</f>
        <v>0</v>
      </c>
      <c r="F90" s="118">
        <f>+'kiadások önkorm'!F90+'kiadások óvoda'!F90</f>
        <v>0</v>
      </c>
      <c r="G90" s="95">
        <f>+'kiadások önkorm'!G90+'kiadások óvoda'!G90</f>
        <v>0</v>
      </c>
      <c r="H90" s="95">
        <f>+'kiadások önkorm'!H90+'kiadások óvoda'!H90</f>
        <v>0</v>
      </c>
      <c r="I90" s="95">
        <f>+'kiadások önkorm'!I90+'kiadások óvoda'!I90</f>
        <v>0</v>
      </c>
      <c r="J90" s="118">
        <f>+'kiadások önkorm'!J90+'kiadások óvoda'!J90</f>
        <v>0</v>
      </c>
    </row>
    <row r="91" spans="1:10" x14ac:dyDescent="0.3">
      <c r="A91" s="13" t="s">
        <v>442</v>
      </c>
      <c r="B91" s="29" t="s">
        <v>195</v>
      </c>
      <c r="C91" s="95">
        <f>+'kiadások önkorm'!C91+'kiadások óvoda'!C91</f>
        <v>0</v>
      </c>
      <c r="D91" s="95">
        <f>+'kiadások önkorm'!D91+'kiadások óvoda'!D91</f>
        <v>0</v>
      </c>
      <c r="E91" s="95">
        <f>+'kiadások önkorm'!E91+'kiadások óvoda'!E91</f>
        <v>0</v>
      </c>
      <c r="F91" s="118">
        <f>+'kiadások önkorm'!F91+'kiadások óvoda'!F91</f>
        <v>0</v>
      </c>
      <c r="G91" s="95">
        <f>+'kiadások önkorm'!G91+'kiadások óvoda'!G91</f>
        <v>0</v>
      </c>
      <c r="H91" s="95">
        <f>+'kiadások önkorm'!H91+'kiadások óvoda'!H91</f>
        <v>0</v>
      </c>
      <c r="I91" s="95">
        <f>+'kiadások önkorm'!I91+'kiadások óvoda'!I91</f>
        <v>0</v>
      </c>
      <c r="J91" s="118">
        <f>+'kiadások önkorm'!J91+'kiadások óvoda'!J91</f>
        <v>0</v>
      </c>
    </row>
    <row r="92" spans="1:10" x14ac:dyDescent="0.3">
      <c r="A92" s="13" t="s">
        <v>443</v>
      </c>
      <c r="B92" s="29" t="s">
        <v>196</v>
      </c>
      <c r="C92" s="95">
        <f>+'kiadások önkorm'!C92+'kiadások óvoda'!C92</f>
        <v>4884739</v>
      </c>
      <c r="D92" s="95">
        <f>+'kiadások önkorm'!D92+'kiadások óvoda'!D92</f>
        <v>0</v>
      </c>
      <c r="E92" s="95">
        <f>+'kiadások önkorm'!E92+'kiadások óvoda'!E92</f>
        <v>0</v>
      </c>
      <c r="F92" s="118">
        <f>+'kiadások önkorm'!F92+'kiadások óvoda'!F92</f>
        <v>4884739</v>
      </c>
      <c r="G92" s="95">
        <f>+'kiadások önkorm'!G92+'kiadások óvoda'!G92</f>
        <v>4884739</v>
      </c>
      <c r="H92" s="95">
        <f>+'kiadások önkorm'!H92+'kiadások óvoda'!H92</f>
        <v>0</v>
      </c>
      <c r="I92" s="95">
        <f>+'kiadások önkorm'!I92+'kiadások óvoda'!I92</f>
        <v>0</v>
      </c>
      <c r="J92" s="118">
        <f>+'kiadások önkorm'!J92+'kiadások óvoda'!J92</f>
        <v>4884739</v>
      </c>
    </row>
    <row r="93" spans="1:10" x14ac:dyDescent="0.3">
      <c r="A93" s="13" t="s">
        <v>444</v>
      </c>
      <c r="B93" s="29" t="s">
        <v>197</v>
      </c>
      <c r="C93" s="95">
        <f>+'kiadások önkorm'!C93+'kiadások óvoda'!C93</f>
        <v>0</v>
      </c>
      <c r="D93" s="95">
        <f>+'kiadások önkorm'!D93+'kiadások óvoda'!D93</f>
        <v>0</v>
      </c>
      <c r="E93" s="95">
        <f>+'kiadások önkorm'!E93+'kiadások óvoda'!E93</f>
        <v>0</v>
      </c>
      <c r="F93" s="118">
        <f>+'kiadások önkorm'!F93+'kiadások óvoda'!F93</f>
        <v>0</v>
      </c>
      <c r="G93" s="95">
        <f>+'kiadások önkorm'!G93+'kiadások óvoda'!G93</f>
        <v>0</v>
      </c>
      <c r="H93" s="95">
        <f>+'kiadások önkorm'!H93+'kiadások óvoda'!H93</f>
        <v>0</v>
      </c>
      <c r="I93" s="95">
        <f>+'kiadások önkorm'!I93+'kiadások óvoda'!I93</f>
        <v>0</v>
      </c>
      <c r="J93" s="118">
        <f>+'kiadások önkorm'!J93+'kiadások óvoda'!J93</f>
        <v>0</v>
      </c>
    </row>
    <row r="94" spans="1:10" x14ac:dyDescent="0.3">
      <c r="A94" s="13" t="s">
        <v>445</v>
      </c>
      <c r="B94" s="29" t="s">
        <v>198</v>
      </c>
      <c r="C94" s="95">
        <f>+'kiadások önkorm'!C94+'kiadások óvoda'!C94</f>
        <v>0</v>
      </c>
      <c r="D94" s="95">
        <f>+'kiadások önkorm'!D94+'kiadások óvoda'!D94</f>
        <v>0</v>
      </c>
      <c r="E94" s="95">
        <f>+'kiadások önkorm'!E94+'kiadások óvoda'!E94</f>
        <v>0</v>
      </c>
      <c r="F94" s="118">
        <f>+'kiadások önkorm'!F94+'kiadások óvoda'!F94</f>
        <v>0</v>
      </c>
      <c r="G94" s="95">
        <f>+'kiadások önkorm'!G94+'kiadások óvoda'!G94</f>
        <v>0</v>
      </c>
      <c r="H94" s="95">
        <f>+'kiadások önkorm'!H94+'kiadások óvoda'!H94</f>
        <v>0</v>
      </c>
      <c r="I94" s="95">
        <f>+'kiadások önkorm'!I94+'kiadások óvoda'!I94</f>
        <v>0</v>
      </c>
      <c r="J94" s="118">
        <f>+'kiadások önkorm'!J94+'kiadások óvoda'!J94</f>
        <v>0</v>
      </c>
    </row>
    <row r="95" spans="1:10" x14ac:dyDescent="0.3">
      <c r="A95" s="13" t="s">
        <v>199</v>
      </c>
      <c r="B95" s="29" t="s">
        <v>200</v>
      </c>
      <c r="C95" s="95">
        <f>+'kiadások önkorm'!C95+'kiadások óvoda'!C95</f>
        <v>0</v>
      </c>
      <c r="D95" s="95">
        <f>+'kiadások önkorm'!D95+'kiadások óvoda'!D95</f>
        <v>0</v>
      </c>
      <c r="E95" s="95">
        <f>+'kiadások önkorm'!E95+'kiadások óvoda'!E95</f>
        <v>0</v>
      </c>
      <c r="F95" s="118">
        <f>+'kiadások önkorm'!F95+'kiadások óvoda'!F95</f>
        <v>0</v>
      </c>
      <c r="G95" s="95">
        <f>+'kiadások önkorm'!G95+'kiadások óvoda'!G95</f>
        <v>0</v>
      </c>
      <c r="H95" s="95">
        <f>+'kiadások önkorm'!H95+'kiadások óvoda'!H95</f>
        <v>0</v>
      </c>
      <c r="I95" s="95">
        <f>+'kiadások önkorm'!I95+'kiadások óvoda'!I95</f>
        <v>0</v>
      </c>
      <c r="J95" s="118">
        <f>+'kiadások önkorm'!J95+'kiadások óvoda'!J95</f>
        <v>0</v>
      </c>
    </row>
    <row r="96" spans="1:10" x14ac:dyDescent="0.3">
      <c r="A96" s="13" t="s">
        <v>446</v>
      </c>
      <c r="B96" s="29" t="s">
        <v>201</v>
      </c>
      <c r="C96" s="95">
        <f>+'kiadások önkorm'!C96+'kiadások óvoda'!C96</f>
        <v>0</v>
      </c>
      <c r="D96" s="95">
        <f>+'kiadások önkorm'!D96+'kiadások óvoda'!D96</f>
        <v>0</v>
      </c>
      <c r="E96" s="95">
        <f>+'kiadások önkorm'!E96+'kiadások óvoda'!E96</f>
        <v>0</v>
      </c>
      <c r="F96" s="118">
        <f>+'kiadások önkorm'!F96+'kiadások óvoda'!F96</f>
        <v>0</v>
      </c>
      <c r="G96" s="95">
        <f>+'kiadások önkorm'!G96+'kiadások óvoda'!G96</f>
        <v>0</v>
      </c>
      <c r="H96" s="95">
        <f>+'kiadások önkorm'!H96+'kiadások óvoda'!H96</f>
        <v>0</v>
      </c>
      <c r="I96" s="95">
        <f>+'kiadások önkorm'!I96+'kiadások óvoda'!I96</f>
        <v>0</v>
      </c>
      <c r="J96" s="118">
        <f>+'kiadások önkorm'!J96+'kiadások óvoda'!J96</f>
        <v>0</v>
      </c>
    </row>
    <row r="97" spans="1:25" x14ac:dyDescent="0.3">
      <c r="A97" s="47" t="s">
        <v>411</v>
      </c>
      <c r="B97" s="50" t="s">
        <v>202</v>
      </c>
      <c r="C97" s="118">
        <f>+'kiadások önkorm'!C97+'kiadások óvoda'!C97</f>
        <v>4884739</v>
      </c>
      <c r="D97" s="118">
        <f>+'kiadások önkorm'!D97+'kiadások óvoda'!D97</f>
        <v>0</v>
      </c>
      <c r="E97" s="118">
        <f>+'kiadások önkorm'!E97+'kiadások óvoda'!E97</f>
        <v>0</v>
      </c>
      <c r="F97" s="118">
        <f>+'kiadások önkorm'!F97+'kiadások óvoda'!F97</f>
        <v>4884739</v>
      </c>
      <c r="G97" s="118">
        <f>+'kiadások önkorm'!G97+'kiadások óvoda'!G97</f>
        <v>4884739</v>
      </c>
      <c r="H97" s="118">
        <f>+'kiadások önkorm'!H97+'kiadások óvoda'!H97</f>
        <v>0</v>
      </c>
      <c r="I97" s="118">
        <f>+'kiadások önkorm'!I97+'kiadások óvoda'!I97</f>
        <v>0</v>
      </c>
      <c r="J97" s="118">
        <f>+'kiadások önkorm'!J97+'kiadások óvoda'!J97</f>
        <v>4884739</v>
      </c>
    </row>
    <row r="98" spans="1:25" ht="15.6" x14ac:dyDescent="0.3">
      <c r="A98" s="57" t="s">
        <v>25</v>
      </c>
      <c r="B98" s="101"/>
      <c r="C98" s="126">
        <f>+'kiadások önkorm'!C98+'kiadások óvoda'!C98</f>
        <v>94196031</v>
      </c>
      <c r="D98" s="126">
        <f>+'kiadások önkorm'!D98+'kiadások óvoda'!D98</f>
        <v>0</v>
      </c>
      <c r="E98" s="126">
        <f>+'kiadások önkorm'!E98+'kiadások óvoda'!E98</f>
        <v>0</v>
      </c>
      <c r="F98" s="126">
        <f>+'kiadások önkorm'!F98+'kiadások óvoda'!F98</f>
        <v>94196031</v>
      </c>
      <c r="G98" s="126">
        <f>+'kiadások önkorm'!G98+'kiadások óvoda'!G98</f>
        <v>127449359</v>
      </c>
      <c r="H98" s="126">
        <f>+'kiadások önkorm'!H98+'kiadások óvoda'!H98</f>
        <v>0</v>
      </c>
      <c r="I98" s="126">
        <f>+'kiadások önkorm'!I98+'kiadások óvoda'!I98</f>
        <v>0</v>
      </c>
      <c r="J98" s="126">
        <f>+'kiadások önkorm'!J98+'kiadások óvoda'!J98</f>
        <v>127449359</v>
      </c>
    </row>
    <row r="99" spans="1:25" ht="15.6" x14ac:dyDescent="0.3">
      <c r="A99" s="34" t="s">
        <v>454</v>
      </c>
      <c r="B99" s="35" t="s">
        <v>203</v>
      </c>
      <c r="C99" s="117">
        <f>+'kiadások önkorm'!C99+'kiadások óvoda'!C99</f>
        <v>279055384</v>
      </c>
      <c r="D99" s="117">
        <f>+'kiadások önkorm'!D99+'kiadások óvoda'!D99</f>
        <v>90103729</v>
      </c>
      <c r="E99" s="117">
        <f>+'kiadások önkorm'!E99+'kiadások óvoda'!E99</f>
        <v>0</v>
      </c>
      <c r="F99" s="117">
        <f>+'kiadások önkorm'!F99+'kiadások óvoda'!F99</f>
        <v>369159113</v>
      </c>
      <c r="G99" s="117">
        <f>+'kiadások önkorm'!G99+'kiadások óvoda'!G99</f>
        <v>391273371</v>
      </c>
      <c r="H99" s="117">
        <f>+'kiadások önkorm'!H99+'kiadások óvoda'!H99</f>
        <v>0</v>
      </c>
      <c r="I99" s="117">
        <f>+'kiadások önkorm'!I99+'kiadások óvoda'!I99</f>
        <v>0</v>
      </c>
      <c r="J99" s="117">
        <f>+'kiadások önkorm'!J99+'kiadások óvoda'!J99</f>
        <v>391273371</v>
      </c>
    </row>
    <row r="100" spans="1:25" x14ac:dyDescent="0.3">
      <c r="A100" s="13" t="s">
        <v>447</v>
      </c>
      <c r="B100" s="5" t="s">
        <v>204</v>
      </c>
      <c r="C100" s="95">
        <f>+'kiadások önkorm'!C100+'kiadások óvoda'!C100</f>
        <v>0</v>
      </c>
      <c r="D100" s="95">
        <f>+'kiadások önkorm'!D100+'kiadások óvoda'!D100</f>
        <v>0</v>
      </c>
      <c r="E100" s="95">
        <f>+'kiadások önkorm'!E100+'kiadások óvoda'!E100</f>
        <v>0</v>
      </c>
      <c r="F100" s="118">
        <f>+'kiadások önkorm'!F100+'kiadások óvoda'!F100</f>
        <v>0</v>
      </c>
      <c r="G100" s="95">
        <f>+'kiadások önkorm'!G100+'kiadások óvoda'!G100</f>
        <v>0</v>
      </c>
      <c r="H100" s="95">
        <f>+'kiadások önkorm'!H100+'kiadások óvoda'!H100</f>
        <v>0</v>
      </c>
      <c r="I100" s="95">
        <f>+'kiadások önkorm'!I100+'kiadások óvoda'!I100</f>
        <v>0</v>
      </c>
      <c r="J100" s="118">
        <f>+'kiadások önkorm'!J100+'kiadások óvoda'!J100</f>
        <v>0</v>
      </c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3"/>
      <c r="Y100" s="23"/>
    </row>
    <row r="101" spans="1:25" x14ac:dyDescent="0.3">
      <c r="A101" s="13" t="s">
        <v>206</v>
      </c>
      <c r="B101" s="5" t="s">
        <v>207</v>
      </c>
      <c r="C101" s="95">
        <f>+'kiadások önkorm'!C101+'kiadások óvoda'!C101</f>
        <v>0</v>
      </c>
      <c r="D101" s="95">
        <f>+'kiadások önkorm'!D101+'kiadások óvoda'!D101</f>
        <v>0</v>
      </c>
      <c r="E101" s="95">
        <f>+'kiadások önkorm'!E101+'kiadások óvoda'!E101</f>
        <v>0</v>
      </c>
      <c r="F101" s="118">
        <f>+'kiadások önkorm'!F101+'kiadások óvoda'!F101</f>
        <v>0</v>
      </c>
      <c r="G101" s="95">
        <f>+'kiadások önkorm'!G101+'kiadások óvoda'!G101</f>
        <v>0</v>
      </c>
      <c r="H101" s="95">
        <f>+'kiadások önkorm'!H101+'kiadások óvoda'!H101</f>
        <v>0</v>
      </c>
      <c r="I101" s="95">
        <f>+'kiadások önkorm'!I101+'kiadások óvoda'!I101</f>
        <v>0</v>
      </c>
      <c r="J101" s="118">
        <f>+'kiadások önkorm'!J101+'kiadások óvoda'!J101</f>
        <v>0</v>
      </c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3"/>
      <c r="Y101" s="23"/>
    </row>
    <row r="102" spans="1:25" x14ac:dyDescent="0.3">
      <c r="A102" s="13" t="s">
        <v>448</v>
      </c>
      <c r="B102" s="5" t="s">
        <v>208</v>
      </c>
      <c r="C102" s="95">
        <f>+'kiadások önkorm'!C102+'kiadások óvoda'!C102</f>
        <v>0</v>
      </c>
      <c r="D102" s="95">
        <f>+'kiadások önkorm'!D102+'kiadások óvoda'!D102</f>
        <v>0</v>
      </c>
      <c r="E102" s="95">
        <f>+'kiadások önkorm'!E102+'kiadások óvoda'!E102</f>
        <v>0</v>
      </c>
      <c r="F102" s="118">
        <f>+'kiadások önkorm'!F102+'kiadások óvoda'!F102</f>
        <v>0</v>
      </c>
      <c r="G102" s="95">
        <f>+'kiadások önkorm'!G102+'kiadások óvoda'!G102</f>
        <v>0</v>
      </c>
      <c r="H102" s="95">
        <f>+'kiadások önkorm'!H102+'kiadások óvoda'!H102</f>
        <v>0</v>
      </c>
      <c r="I102" s="95">
        <f>+'kiadások önkorm'!I102+'kiadások óvoda'!I102</f>
        <v>0</v>
      </c>
      <c r="J102" s="118">
        <f>+'kiadások önkorm'!J102+'kiadások óvoda'!J102</f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3"/>
      <c r="Y102" s="23"/>
    </row>
    <row r="103" spans="1:25" x14ac:dyDescent="0.3">
      <c r="A103" s="15" t="s">
        <v>416</v>
      </c>
      <c r="B103" s="7" t="s">
        <v>209</v>
      </c>
      <c r="C103" s="118">
        <f>+'kiadások önkorm'!C103+'kiadások óvoda'!C103</f>
        <v>0</v>
      </c>
      <c r="D103" s="118">
        <f>+'kiadások önkorm'!D103+'kiadások óvoda'!D103</f>
        <v>0</v>
      </c>
      <c r="E103" s="118">
        <f>+'kiadások önkorm'!E103+'kiadások óvoda'!E103</f>
        <v>0</v>
      </c>
      <c r="F103" s="118">
        <f>+'kiadások önkorm'!F103+'kiadások óvoda'!F103</f>
        <v>0</v>
      </c>
      <c r="G103" s="118">
        <f>+'kiadások önkorm'!G103+'kiadások óvoda'!G103</f>
        <v>0</v>
      </c>
      <c r="H103" s="118">
        <f>+'kiadások önkorm'!H103+'kiadások óvoda'!H103</f>
        <v>0</v>
      </c>
      <c r="I103" s="118">
        <f>+'kiadások önkorm'!I103+'kiadások óvoda'!I103</f>
        <v>0</v>
      </c>
      <c r="J103" s="118">
        <f>+'kiadások önkorm'!J103+'kiadások óvoda'!J103</f>
        <v>0</v>
      </c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3"/>
      <c r="Y103" s="23"/>
    </row>
    <row r="104" spans="1:25" x14ac:dyDescent="0.3">
      <c r="A104" s="36" t="s">
        <v>449</v>
      </c>
      <c r="B104" s="5" t="s">
        <v>210</v>
      </c>
      <c r="C104" s="95">
        <f>+'kiadások önkorm'!C104+'kiadások óvoda'!C104</f>
        <v>0</v>
      </c>
      <c r="D104" s="95">
        <f>+'kiadások önkorm'!D104+'kiadások óvoda'!D104</f>
        <v>0</v>
      </c>
      <c r="E104" s="95">
        <f>+'kiadások önkorm'!E104+'kiadások óvoda'!E104</f>
        <v>0</v>
      </c>
      <c r="F104" s="118">
        <f>+'kiadások önkorm'!F104+'kiadások óvoda'!F104</f>
        <v>0</v>
      </c>
      <c r="G104" s="95">
        <f>+'kiadások önkorm'!G104+'kiadások óvoda'!G104</f>
        <v>0</v>
      </c>
      <c r="H104" s="95">
        <f>+'kiadások önkorm'!H104+'kiadások óvoda'!H104</f>
        <v>0</v>
      </c>
      <c r="I104" s="95">
        <f>+'kiadások önkorm'!I104+'kiadások óvoda'!I104</f>
        <v>0</v>
      </c>
      <c r="J104" s="118">
        <f>+'kiadások önkorm'!J104+'kiadások óvoda'!J104</f>
        <v>0</v>
      </c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3"/>
      <c r="Y104" s="23"/>
    </row>
    <row r="105" spans="1:25" x14ac:dyDescent="0.3">
      <c r="A105" s="36" t="s">
        <v>419</v>
      </c>
      <c r="B105" s="5" t="s">
        <v>213</v>
      </c>
      <c r="C105" s="95">
        <f>+'kiadások önkorm'!C105+'kiadások óvoda'!C105</f>
        <v>0</v>
      </c>
      <c r="D105" s="95">
        <f>+'kiadások önkorm'!D105+'kiadások óvoda'!D105</f>
        <v>0</v>
      </c>
      <c r="E105" s="95">
        <f>+'kiadások önkorm'!E105+'kiadások óvoda'!E105</f>
        <v>0</v>
      </c>
      <c r="F105" s="118">
        <f>+'kiadások önkorm'!F105+'kiadások óvoda'!F105</f>
        <v>0</v>
      </c>
      <c r="G105" s="95">
        <f>+'kiadások önkorm'!G105+'kiadások óvoda'!G105</f>
        <v>0</v>
      </c>
      <c r="H105" s="95">
        <f>+'kiadások önkorm'!H105+'kiadások óvoda'!H105</f>
        <v>0</v>
      </c>
      <c r="I105" s="95">
        <f>+'kiadások önkorm'!I105+'kiadások óvoda'!I105</f>
        <v>0</v>
      </c>
      <c r="J105" s="118">
        <f>+'kiadások önkorm'!J105+'kiadások óvoda'!J105</f>
        <v>0</v>
      </c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3"/>
      <c r="Y105" s="23"/>
    </row>
    <row r="106" spans="1:25" x14ac:dyDescent="0.3">
      <c r="A106" s="13" t="s">
        <v>214</v>
      </c>
      <c r="B106" s="5" t="s">
        <v>215</v>
      </c>
      <c r="C106" s="95">
        <f>+'kiadások önkorm'!C106+'kiadások óvoda'!C106</f>
        <v>0</v>
      </c>
      <c r="D106" s="95">
        <f>+'kiadások önkorm'!D106+'kiadások óvoda'!D106</f>
        <v>0</v>
      </c>
      <c r="E106" s="95">
        <f>+'kiadások önkorm'!E106+'kiadások óvoda'!E106</f>
        <v>0</v>
      </c>
      <c r="F106" s="118">
        <f>+'kiadások önkorm'!F106+'kiadások óvoda'!F106</f>
        <v>0</v>
      </c>
      <c r="G106" s="95">
        <f>+'kiadások önkorm'!G106+'kiadások óvoda'!G106</f>
        <v>0</v>
      </c>
      <c r="H106" s="95">
        <f>+'kiadások önkorm'!H106+'kiadások óvoda'!H106</f>
        <v>0</v>
      </c>
      <c r="I106" s="95">
        <f>+'kiadások önkorm'!I106+'kiadások óvoda'!I106</f>
        <v>0</v>
      </c>
      <c r="J106" s="118">
        <f>+'kiadások önkorm'!J106+'kiadások óvoda'!J106</f>
        <v>0</v>
      </c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3"/>
      <c r="Y106" s="23"/>
    </row>
    <row r="107" spans="1:25" x14ac:dyDescent="0.3">
      <c r="A107" s="13" t="s">
        <v>450</v>
      </c>
      <c r="B107" s="5" t="s">
        <v>216</v>
      </c>
      <c r="C107" s="95">
        <f>+'kiadások önkorm'!C107+'kiadások óvoda'!C107</f>
        <v>0</v>
      </c>
      <c r="D107" s="95">
        <f>+'kiadások önkorm'!D107+'kiadások óvoda'!D107</f>
        <v>0</v>
      </c>
      <c r="E107" s="95">
        <f>+'kiadások önkorm'!E107+'kiadások óvoda'!E107</f>
        <v>0</v>
      </c>
      <c r="F107" s="118">
        <f>+'kiadások önkorm'!F107+'kiadások óvoda'!F107</f>
        <v>0</v>
      </c>
      <c r="G107" s="95">
        <f>+'kiadások önkorm'!G107+'kiadások óvoda'!G107</f>
        <v>0</v>
      </c>
      <c r="H107" s="95">
        <f>+'kiadások önkorm'!H107+'kiadások óvoda'!H107</f>
        <v>0</v>
      </c>
      <c r="I107" s="95">
        <f>+'kiadások önkorm'!I107+'kiadások óvoda'!I107</f>
        <v>0</v>
      </c>
      <c r="J107" s="118">
        <f>+'kiadások önkorm'!J107+'kiadások óvoda'!J107</f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3"/>
      <c r="Y107" s="23"/>
    </row>
    <row r="108" spans="1:25" x14ac:dyDescent="0.3">
      <c r="A108" s="14" t="s">
        <v>417</v>
      </c>
      <c r="B108" s="7" t="s">
        <v>217</v>
      </c>
      <c r="C108" s="118">
        <f>+'kiadások önkorm'!C108+'kiadások óvoda'!C108</f>
        <v>0</v>
      </c>
      <c r="D108" s="118">
        <f>+'kiadások önkorm'!D108+'kiadások óvoda'!D108</f>
        <v>0</v>
      </c>
      <c r="E108" s="118">
        <f>+'kiadások önkorm'!E108+'kiadások óvoda'!E108</f>
        <v>0</v>
      </c>
      <c r="F108" s="118">
        <f>+'kiadások önkorm'!F108+'kiadások óvoda'!F108</f>
        <v>0</v>
      </c>
      <c r="G108" s="118">
        <f>+'kiadások önkorm'!G108+'kiadások óvoda'!G108</f>
        <v>0</v>
      </c>
      <c r="H108" s="118">
        <f>+'kiadások önkorm'!H108+'kiadások óvoda'!H108</f>
        <v>0</v>
      </c>
      <c r="I108" s="118">
        <f>+'kiadások önkorm'!I108+'kiadások óvoda'!I108</f>
        <v>0</v>
      </c>
      <c r="J108" s="118">
        <f>+'kiadások önkorm'!J108+'kiadások óvoda'!J108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3"/>
      <c r="Y108" s="23"/>
    </row>
    <row r="109" spans="1:25" x14ac:dyDescent="0.3">
      <c r="A109" s="36" t="s">
        <v>218</v>
      </c>
      <c r="B109" s="5" t="s">
        <v>219</v>
      </c>
      <c r="C109" s="95">
        <f>+'kiadások önkorm'!C109+'kiadások óvoda'!C109</f>
        <v>0</v>
      </c>
      <c r="D109" s="95">
        <f>+'kiadások önkorm'!D109+'kiadások óvoda'!D109</f>
        <v>0</v>
      </c>
      <c r="E109" s="95">
        <f>+'kiadások önkorm'!E109+'kiadások óvoda'!E109</f>
        <v>0</v>
      </c>
      <c r="F109" s="118">
        <f>+'kiadások önkorm'!F109+'kiadások óvoda'!F109</f>
        <v>0</v>
      </c>
      <c r="G109" s="95">
        <f>+'kiadások önkorm'!G109+'kiadások óvoda'!G109</f>
        <v>0</v>
      </c>
      <c r="H109" s="95">
        <f>+'kiadások önkorm'!H109+'kiadások óvoda'!H109</f>
        <v>0</v>
      </c>
      <c r="I109" s="95">
        <f>+'kiadások önkorm'!I109+'kiadások óvoda'!I109</f>
        <v>0</v>
      </c>
      <c r="J109" s="118">
        <f>+'kiadások önkorm'!J109+'kiadások óvoda'!J109</f>
        <v>0</v>
      </c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3"/>
      <c r="Y109" s="23"/>
    </row>
    <row r="110" spans="1:25" x14ac:dyDescent="0.3">
      <c r="A110" s="36" t="s">
        <v>220</v>
      </c>
      <c r="B110" s="5" t="s">
        <v>221</v>
      </c>
      <c r="C110" s="95">
        <f>+'kiadások önkorm'!C110+'kiadások óvoda'!C110</f>
        <v>3500869</v>
      </c>
      <c r="D110" s="95">
        <f>+'kiadások önkorm'!D110+'kiadások óvoda'!D110</f>
        <v>0</v>
      </c>
      <c r="E110" s="95">
        <f>+'kiadások önkorm'!E110+'kiadások óvoda'!E110</f>
        <v>0</v>
      </c>
      <c r="F110" s="118">
        <f>+'kiadások önkorm'!F110+'kiadások óvoda'!F110</f>
        <v>3500869</v>
      </c>
      <c r="G110" s="95">
        <f>+'kiadások önkorm'!G110+'kiadások óvoda'!G110</f>
        <v>3500869</v>
      </c>
      <c r="H110" s="95">
        <f>+'kiadások önkorm'!H110+'kiadások óvoda'!H110</f>
        <v>0</v>
      </c>
      <c r="I110" s="95">
        <f>+'kiadások önkorm'!I110+'kiadások óvoda'!I110</f>
        <v>0</v>
      </c>
      <c r="J110" s="118">
        <f>+'kiadások önkorm'!J110+'kiadások óvoda'!J110</f>
        <v>3500869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3"/>
      <c r="Y110" s="23"/>
    </row>
    <row r="111" spans="1:25" x14ac:dyDescent="0.3">
      <c r="A111" s="14" t="s">
        <v>222</v>
      </c>
      <c r="B111" s="7" t="s">
        <v>223</v>
      </c>
      <c r="C111" s="118">
        <f>+'kiadások önkorm'!C111+'kiadások óvoda'!C111</f>
        <v>48773094</v>
      </c>
      <c r="D111" s="118">
        <f>+'kiadások önkorm'!D111+'kiadások óvoda'!D111</f>
        <v>0</v>
      </c>
      <c r="E111" s="118">
        <f>+'kiadások önkorm'!E111+'kiadások óvoda'!E111</f>
        <v>0</v>
      </c>
      <c r="F111" s="118">
        <f>+'kiadások önkorm'!F111+'kiadások óvoda'!F111</f>
        <v>48773094</v>
      </c>
      <c r="G111" s="118">
        <f>+'kiadások önkorm'!G111+'kiadások óvoda'!G111</f>
        <v>48773094</v>
      </c>
      <c r="H111" s="118">
        <f>+'kiadások önkorm'!H111+'kiadások óvoda'!H111</f>
        <v>0</v>
      </c>
      <c r="I111" s="118">
        <f>+'kiadások önkorm'!I111+'kiadások óvoda'!I111</f>
        <v>0</v>
      </c>
      <c r="J111" s="118">
        <f>+'kiadások önkorm'!J111+'kiadások óvoda'!J111</f>
        <v>48773094</v>
      </c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3"/>
      <c r="Y111" s="23"/>
    </row>
    <row r="112" spans="1:25" x14ac:dyDescent="0.3">
      <c r="A112" s="36" t="s">
        <v>224</v>
      </c>
      <c r="B112" s="5" t="s">
        <v>225</v>
      </c>
      <c r="C112" s="95">
        <f>+'kiadások önkorm'!C112+'kiadások óvoda'!C112</f>
        <v>0</v>
      </c>
      <c r="D112" s="95">
        <f>+'kiadások önkorm'!D112+'kiadások óvoda'!D112</f>
        <v>0</v>
      </c>
      <c r="E112" s="95">
        <f>+'kiadások önkorm'!E112+'kiadások óvoda'!E112</f>
        <v>0</v>
      </c>
      <c r="F112" s="118">
        <f>+'kiadások önkorm'!F112+'kiadások óvoda'!F112</f>
        <v>0</v>
      </c>
      <c r="G112" s="95">
        <f>+'kiadások önkorm'!G112+'kiadások óvoda'!G112</f>
        <v>0</v>
      </c>
      <c r="H112" s="95">
        <f>+'kiadások önkorm'!H112+'kiadások óvoda'!H112</f>
        <v>0</v>
      </c>
      <c r="I112" s="95">
        <f>+'kiadások önkorm'!I112+'kiadások óvoda'!I112</f>
        <v>0</v>
      </c>
      <c r="J112" s="118">
        <f>+'kiadások önkorm'!J112+'kiadások óvoda'!J112</f>
        <v>0</v>
      </c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3"/>
      <c r="Y112" s="23"/>
    </row>
    <row r="113" spans="1:25" x14ac:dyDescent="0.3">
      <c r="A113" s="36" t="s">
        <v>226</v>
      </c>
      <c r="B113" s="5" t="s">
        <v>227</v>
      </c>
      <c r="C113" s="95">
        <f>+'kiadások önkorm'!C113+'kiadások óvoda'!C113</f>
        <v>0</v>
      </c>
      <c r="D113" s="95">
        <f>+'kiadások önkorm'!D113+'kiadások óvoda'!D113</f>
        <v>0</v>
      </c>
      <c r="E113" s="95">
        <f>+'kiadások önkorm'!E113+'kiadások óvoda'!E113</f>
        <v>0</v>
      </c>
      <c r="F113" s="118">
        <f>+'kiadások önkorm'!F113+'kiadások óvoda'!F113</f>
        <v>0</v>
      </c>
      <c r="G113" s="95">
        <f>+'kiadások önkorm'!G113+'kiadások óvoda'!G113</f>
        <v>0</v>
      </c>
      <c r="H113" s="95">
        <f>+'kiadások önkorm'!H113+'kiadások óvoda'!H113</f>
        <v>0</v>
      </c>
      <c r="I113" s="95">
        <f>+'kiadások önkorm'!I113+'kiadások óvoda'!I113</f>
        <v>0</v>
      </c>
      <c r="J113" s="118">
        <f>+'kiadások önkorm'!J113+'kiadások óvoda'!J113</f>
        <v>0</v>
      </c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3"/>
      <c r="Y113" s="23"/>
    </row>
    <row r="114" spans="1:25" x14ac:dyDescent="0.3">
      <c r="A114" s="36" t="s">
        <v>228</v>
      </c>
      <c r="B114" s="5" t="s">
        <v>229</v>
      </c>
      <c r="C114" s="95">
        <f>+'kiadások önkorm'!C114+'kiadások óvoda'!C114</f>
        <v>0</v>
      </c>
      <c r="D114" s="95">
        <f>+'kiadások önkorm'!D114+'kiadások óvoda'!D114</f>
        <v>0</v>
      </c>
      <c r="E114" s="95">
        <f>+'kiadások önkorm'!E114+'kiadások óvoda'!E114</f>
        <v>0</v>
      </c>
      <c r="F114" s="118">
        <f>+'kiadások önkorm'!F114+'kiadások óvoda'!F114</f>
        <v>0</v>
      </c>
      <c r="G114" s="95">
        <f>+'kiadások önkorm'!G114+'kiadások óvoda'!G114</f>
        <v>0</v>
      </c>
      <c r="H114" s="95">
        <f>+'kiadások önkorm'!H114+'kiadások óvoda'!H114</f>
        <v>0</v>
      </c>
      <c r="I114" s="95">
        <f>+'kiadások önkorm'!I114+'kiadások óvoda'!I114</f>
        <v>0</v>
      </c>
      <c r="J114" s="118">
        <f>+'kiadások önkorm'!J114+'kiadások óvoda'!J114</f>
        <v>0</v>
      </c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3"/>
      <c r="Y114" s="23"/>
    </row>
    <row r="115" spans="1:25" x14ac:dyDescent="0.3">
      <c r="A115" s="37" t="s">
        <v>418</v>
      </c>
      <c r="B115" s="38" t="s">
        <v>230</v>
      </c>
      <c r="C115" s="118">
        <f>+'kiadások önkorm'!C115+'kiadások óvoda'!C115</f>
        <v>52273963</v>
      </c>
      <c r="D115" s="118">
        <f>+'kiadások önkorm'!D115+'kiadások óvoda'!D115</f>
        <v>0</v>
      </c>
      <c r="E115" s="118">
        <f>+'kiadások önkorm'!E115+'kiadások óvoda'!E115</f>
        <v>0</v>
      </c>
      <c r="F115" s="118">
        <f>+'kiadások önkorm'!F115+'kiadások óvoda'!F115</f>
        <v>52273963</v>
      </c>
      <c r="G115" s="118">
        <f>+'kiadások önkorm'!G115+'kiadások óvoda'!G115</f>
        <v>52273963</v>
      </c>
      <c r="H115" s="118">
        <f>+'kiadások önkorm'!H115+'kiadások óvoda'!H115</f>
        <v>0</v>
      </c>
      <c r="I115" s="118">
        <f>+'kiadások önkorm'!I115+'kiadások óvoda'!I115</f>
        <v>0</v>
      </c>
      <c r="J115" s="118">
        <f>+'kiadások önkorm'!J115+'kiadások óvoda'!J115</f>
        <v>52273963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3"/>
      <c r="Y115" s="23"/>
    </row>
    <row r="116" spans="1:25" x14ac:dyDescent="0.3">
      <c r="A116" s="36" t="s">
        <v>231</v>
      </c>
      <c r="B116" s="5" t="s">
        <v>232</v>
      </c>
      <c r="C116" s="95">
        <f>+'kiadások önkorm'!C116+'kiadások óvoda'!C116</f>
        <v>0</v>
      </c>
      <c r="D116" s="95">
        <f>+'kiadások önkorm'!D116+'kiadások óvoda'!D116</f>
        <v>0</v>
      </c>
      <c r="E116" s="95">
        <f>+'kiadások önkorm'!E116+'kiadások óvoda'!E116</f>
        <v>0</v>
      </c>
      <c r="F116" s="118">
        <f>+'kiadások önkorm'!F116+'kiadások óvoda'!F116</f>
        <v>0</v>
      </c>
      <c r="G116" s="95">
        <f>+'kiadások önkorm'!G116+'kiadások óvoda'!G116</f>
        <v>0</v>
      </c>
      <c r="H116" s="95">
        <f>+'kiadások önkorm'!H116+'kiadások óvoda'!H116</f>
        <v>0</v>
      </c>
      <c r="I116" s="95">
        <f>+'kiadások önkorm'!I116+'kiadások óvoda'!I116</f>
        <v>0</v>
      </c>
      <c r="J116" s="118">
        <f>+'kiadások önkorm'!J116+'kiadások óvoda'!J116</f>
        <v>0</v>
      </c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3"/>
      <c r="Y116" s="23"/>
    </row>
    <row r="117" spans="1:25" x14ac:dyDescent="0.3">
      <c r="A117" s="13" t="s">
        <v>233</v>
      </c>
      <c r="B117" s="5" t="s">
        <v>234</v>
      </c>
      <c r="C117" s="95">
        <f>+'kiadások önkorm'!C117+'kiadások óvoda'!C117</f>
        <v>0</v>
      </c>
      <c r="D117" s="95">
        <f>+'kiadások önkorm'!D117+'kiadások óvoda'!D117</f>
        <v>0</v>
      </c>
      <c r="E117" s="95">
        <f>+'kiadások önkorm'!E117+'kiadások óvoda'!E117</f>
        <v>0</v>
      </c>
      <c r="F117" s="118">
        <f>+'kiadások önkorm'!F117+'kiadások óvoda'!F117</f>
        <v>0</v>
      </c>
      <c r="G117" s="95">
        <f>+'kiadások önkorm'!G117+'kiadások óvoda'!G117</f>
        <v>0</v>
      </c>
      <c r="H117" s="95">
        <f>+'kiadások önkorm'!H117+'kiadások óvoda'!H117</f>
        <v>0</v>
      </c>
      <c r="I117" s="95">
        <f>+'kiadások önkorm'!I117+'kiadások óvoda'!I117</f>
        <v>0</v>
      </c>
      <c r="J117" s="118">
        <f>+'kiadások önkorm'!J117+'kiadások óvoda'!J117</f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3"/>
      <c r="Y117" s="23"/>
    </row>
    <row r="118" spans="1:25" x14ac:dyDescent="0.3">
      <c r="A118" s="36" t="s">
        <v>451</v>
      </c>
      <c r="B118" s="5" t="s">
        <v>235</v>
      </c>
      <c r="C118" s="95">
        <f>+'kiadások önkorm'!C118+'kiadások óvoda'!C118</f>
        <v>0</v>
      </c>
      <c r="D118" s="95">
        <f>+'kiadások önkorm'!D118+'kiadások óvoda'!D118</f>
        <v>0</v>
      </c>
      <c r="E118" s="95">
        <f>+'kiadások önkorm'!E118+'kiadások óvoda'!E118</f>
        <v>0</v>
      </c>
      <c r="F118" s="118">
        <f>+'kiadások önkorm'!F118+'kiadások óvoda'!F118</f>
        <v>0</v>
      </c>
      <c r="G118" s="95">
        <f>+'kiadások önkorm'!G118+'kiadások óvoda'!G118</f>
        <v>0</v>
      </c>
      <c r="H118" s="95">
        <f>+'kiadások önkorm'!H118+'kiadások óvoda'!H118</f>
        <v>0</v>
      </c>
      <c r="I118" s="95">
        <f>+'kiadások önkorm'!I118+'kiadások óvoda'!I118</f>
        <v>0</v>
      </c>
      <c r="J118" s="118">
        <f>+'kiadások önkorm'!J118+'kiadások óvoda'!J118</f>
        <v>0</v>
      </c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3"/>
      <c r="Y118" s="23"/>
    </row>
    <row r="119" spans="1:25" x14ac:dyDescent="0.3">
      <c r="A119" s="36" t="s">
        <v>420</v>
      </c>
      <c r="B119" s="5" t="s">
        <v>236</v>
      </c>
      <c r="C119" s="95">
        <f>+'kiadások önkorm'!C119+'kiadások óvoda'!C119</f>
        <v>0</v>
      </c>
      <c r="D119" s="95">
        <f>+'kiadások önkorm'!D119+'kiadások óvoda'!D119</f>
        <v>0</v>
      </c>
      <c r="E119" s="95">
        <f>+'kiadások önkorm'!E119+'kiadások óvoda'!E119</f>
        <v>0</v>
      </c>
      <c r="F119" s="118">
        <f>+'kiadások önkorm'!F119+'kiadások óvoda'!F119</f>
        <v>0</v>
      </c>
      <c r="G119" s="95">
        <f>+'kiadások önkorm'!G119+'kiadások óvoda'!G119</f>
        <v>0</v>
      </c>
      <c r="H119" s="95">
        <f>+'kiadások önkorm'!H119+'kiadások óvoda'!H119</f>
        <v>0</v>
      </c>
      <c r="I119" s="95">
        <f>+'kiadások önkorm'!I119+'kiadások óvoda'!I119</f>
        <v>0</v>
      </c>
      <c r="J119" s="118">
        <f>+'kiadások önkorm'!J119+'kiadások óvoda'!J119</f>
        <v>0</v>
      </c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3"/>
      <c r="Y119" s="23"/>
    </row>
    <row r="120" spans="1:25" x14ac:dyDescent="0.3">
      <c r="A120" s="37" t="s">
        <v>421</v>
      </c>
      <c r="B120" s="38" t="s">
        <v>240</v>
      </c>
      <c r="C120" s="118">
        <f>+'kiadások önkorm'!C120+'kiadások óvoda'!C120</f>
        <v>0</v>
      </c>
      <c r="D120" s="118">
        <f>+'kiadások önkorm'!D120+'kiadások óvoda'!D120</f>
        <v>0</v>
      </c>
      <c r="E120" s="118">
        <f>+'kiadások önkorm'!E120+'kiadások óvoda'!E120</f>
        <v>0</v>
      </c>
      <c r="F120" s="118">
        <f>+'kiadások önkorm'!F120+'kiadások óvoda'!F120</f>
        <v>0</v>
      </c>
      <c r="G120" s="118">
        <f>+'kiadások önkorm'!G120+'kiadások óvoda'!G120</f>
        <v>0</v>
      </c>
      <c r="H120" s="118">
        <f>+'kiadások önkorm'!H120+'kiadások óvoda'!H120</f>
        <v>0</v>
      </c>
      <c r="I120" s="118">
        <f>+'kiadások önkorm'!I120+'kiadások óvoda'!I120</f>
        <v>0</v>
      </c>
      <c r="J120" s="118">
        <f>+'kiadások önkorm'!J120+'kiadások óvoda'!J120</f>
        <v>0</v>
      </c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3"/>
      <c r="Y120" s="23"/>
    </row>
    <row r="121" spans="1:25" x14ac:dyDescent="0.3">
      <c r="A121" s="13" t="s">
        <v>241</v>
      </c>
      <c r="B121" s="5" t="s">
        <v>242</v>
      </c>
      <c r="C121" s="95">
        <f>+'kiadások önkorm'!C121+'kiadások óvoda'!C121</f>
        <v>0</v>
      </c>
      <c r="D121" s="95">
        <f>+'kiadások önkorm'!D121+'kiadások óvoda'!D121</f>
        <v>0</v>
      </c>
      <c r="E121" s="95">
        <f>+'kiadások önkorm'!E121+'kiadások óvoda'!E121</f>
        <v>0</v>
      </c>
      <c r="F121" s="118">
        <f>+'kiadások önkorm'!F121+'kiadások óvoda'!F121</f>
        <v>0</v>
      </c>
      <c r="G121" s="95">
        <f>+'kiadások önkorm'!G121+'kiadások óvoda'!G121</f>
        <v>0</v>
      </c>
      <c r="H121" s="95">
        <f>+'kiadások önkorm'!H121+'kiadások óvoda'!H121</f>
        <v>0</v>
      </c>
      <c r="I121" s="95">
        <f>+'kiadások önkorm'!I121+'kiadások óvoda'!I121</f>
        <v>0</v>
      </c>
      <c r="J121" s="118">
        <f>+'kiadások önkorm'!J121+'kiadások óvoda'!J121</f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3"/>
      <c r="Y121" s="23"/>
    </row>
    <row r="122" spans="1:25" ht="15.6" x14ac:dyDescent="0.3">
      <c r="A122" s="39" t="s">
        <v>455</v>
      </c>
      <c r="B122" s="40" t="s">
        <v>243</v>
      </c>
      <c r="C122" s="117">
        <f>+'kiadások önkorm'!C122+'kiadások óvoda'!C122</f>
        <v>52273963</v>
      </c>
      <c r="D122" s="117">
        <f>+'kiadások önkorm'!D122+'kiadások óvoda'!D122</f>
        <v>0</v>
      </c>
      <c r="E122" s="117">
        <f>+'kiadások önkorm'!E122+'kiadások óvoda'!E122</f>
        <v>0</v>
      </c>
      <c r="F122" s="117">
        <f>+'kiadások önkorm'!F122+'kiadások óvoda'!F122</f>
        <v>52273963</v>
      </c>
      <c r="G122" s="117">
        <f>+'kiadások önkorm'!G122+'kiadások óvoda'!G122</f>
        <v>52273963</v>
      </c>
      <c r="H122" s="117">
        <f>+'kiadások önkorm'!H122+'kiadások óvoda'!H122</f>
        <v>0</v>
      </c>
      <c r="I122" s="117">
        <f>+'kiadások önkorm'!I122+'kiadások óvoda'!I122</f>
        <v>0</v>
      </c>
      <c r="J122" s="117">
        <f>+'kiadások önkorm'!J122+'kiadások óvoda'!J122</f>
        <v>52273963</v>
      </c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3"/>
      <c r="Y122" s="23"/>
    </row>
    <row r="123" spans="1:25" ht="15.6" x14ac:dyDescent="0.3">
      <c r="A123" s="43" t="s">
        <v>491</v>
      </c>
      <c r="B123" s="44"/>
      <c r="C123" s="96">
        <f>+'kiadások önkorm'!C123+'kiadások óvoda'!C123</f>
        <v>331329347</v>
      </c>
      <c r="D123" s="96">
        <f>+'kiadások önkorm'!D123+'kiadások óvoda'!D123</f>
        <v>90103729</v>
      </c>
      <c r="E123" s="96">
        <f>+'kiadások önkorm'!E123+'kiadások óvoda'!E123</f>
        <v>0</v>
      </c>
      <c r="F123" s="96">
        <f>+'kiadások önkorm'!F123+'kiadások óvoda'!F123</f>
        <v>421433076</v>
      </c>
      <c r="G123" s="96">
        <f>+'kiadások önkorm'!G123+'kiadások óvoda'!G123</f>
        <v>443547334</v>
      </c>
      <c r="H123" s="96">
        <f>+'kiadások önkorm'!H123+'kiadások óvoda'!H123</f>
        <v>0</v>
      </c>
      <c r="I123" s="96">
        <f>+'kiadások önkorm'!I123+'kiadások óvoda'!I123</f>
        <v>0</v>
      </c>
      <c r="J123" s="96">
        <f>+'kiadások önkorm'!J123+'kiadások óvoda'!J123</f>
        <v>443547334</v>
      </c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 x14ac:dyDescent="0.3">
      <c r="B124" s="23"/>
      <c r="C124" s="23"/>
      <c r="D124" s="23"/>
      <c r="E124" s="23"/>
      <c r="F124" s="100"/>
      <c r="G124" s="23"/>
      <c r="H124" s="23"/>
      <c r="I124" s="23"/>
      <c r="J124" s="100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x14ac:dyDescent="0.3">
      <c r="B125" s="23"/>
      <c r="C125" s="23"/>
      <c r="D125" s="23"/>
      <c r="E125" s="23"/>
      <c r="F125" s="100"/>
      <c r="G125" s="23"/>
      <c r="H125" s="23"/>
      <c r="I125" s="23"/>
      <c r="J125" s="100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x14ac:dyDescent="0.3">
      <c r="B126" s="23"/>
      <c r="C126" s="23"/>
      <c r="D126" s="23"/>
      <c r="E126" s="23"/>
      <c r="F126" s="100"/>
      <c r="G126" s="23"/>
      <c r="H126" s="23"/>
      <c r="I126" s="23"/>
      <c r="J126" s="100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x14ac:dyDescent="0.3">
      <c r="B127" s="23"/>
      <c r="C127" s="23"/>
      <c r="D127" s="23"/>
      <c r="E127" s="23"/>
      <c r="F127" s="100"/>
      <c r="G127" s="23"/>
      <c r="H127" s="23"/>
      <c r="I127" s="23"/>
      <c r="J127" s="100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x14ac:dyDescent="0.3">
      <c r="B128" s="23"/>
      <c r="C128" s="23"/>
      <c r="D128" s="23"/>
      <c r="E128" s="23"/>
      <c r="F128" s="100"/>
      <c r="G128" s="23"/>
      <c r="H128" s="23"/>
      <c r="I128" s="23"/>
      <c r="J128" s="100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2:25" x14ac:dyDescent="0.3">
      <c r="B129" s="23"/>
      <c r="C129" s="23"/>
      <c r="D129" s="23"/>
      <c r="E129" s="23"/>
      <c r="F129" s="100"/>
      <c r="G129" s="23"/>
      <c r="H129" s="23"/>
      <c r="I129" s="23"/>
      <c r="J129" s="100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2:25" x14ac:dyDescent="0.3">
      <c r="B130" s="23"/>
      <c r="C130" s="23"/>
      <c r="D130" s="23"/>
      <c r="E130" s="23"/>
      <c r="F130" s="100"/>
      <c r="G130" s="23"/>
      <c r="H130" s="23"/>
      <c r="I130" s="23"/>
      <c r="J130" s="100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2:25" x14ac:dyDescent="0.3">
      <c r="B131" s="23"/>
      <c r="C131" s="23"/>
      <c r="D131" s="23"/>
      <c r="E131" s="23"/>
      <c r="F131" s="100"/>
      <c r="G131" s="23"/>
      <c r="H131" s="23"/>
      <c r="I131" s="23"/>
      <c r="J131" s="100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2:25" x14ac:dyDescent="0.3">
      <c r="B132" s="23"/>
      <c r="C132" s="23"/>
      <c r="D132" s="23"/>
      <c r="E132" s="23"/>
      <c r="F132" s="100"/>
      <c r="G132" s="23"/>
      <c r="H132" s="23"/>
      <c r="I132" s="23"/>
      <c r="J132" s="100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2:25" x14ac:dyDescent="0.3">
      <c r="B133" s="23"/>
      <c r="C133" s="23"/>
      <c r="D133" s="23"/>
      <c r="E133" s="23"/>
      <c r="F133" s="100"/>
      <c r="G133" s="23"/>
      <c r="H133" s="23"/>
      <c r="I133" s="23"/>
      <c r="J133" s="100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2:25" x14ac:dyDescent="0.3">
      <c r="B134" s="23"/>
      <c r="C134" s="23"/>
      <c r="D134" s="23"/>
      <c r="E134" s="23"/>
      <c r="F134" s="100"/>
      <c r="G134" s="23"/>
      <c r="H134" s="23"/>
      <c r="I134" s="23"/>
      <c r="J134" s="100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2:25" x14ac:dyDescent="0.3">
      <c r="B135" s="23"/>
      <c r="C135" s="23"/>
      <c r="D135" s="23"/>
      <c r="E135" s="23"/>
      <c r="F135" s="100"/>
      <c r="G135" s="23"/>
      <c r="H135" s="23"/>
      <c r="I135" s="23"/>
      <c r="J135" s="100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2:25" x14ac:dyDescent="0.3">
      <c r="B136" s="23"/>
      <c r="C136" s="23"/>
      <c r="D136" s="23"/>
      <c r="E136" s="23"/>
      <c r="F136" s="100"/>
      <c r="G136" s="23"/>
      <c r="H136" s="23"/>
      <c r="I136" s="23"/>
      <c r="J136" s="100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2:25" x14ac:dyDescent="0.3">
      <c r="B137" s="23"/>
      <c r="C137" s="23"/>
      <c r="D137" s="23"/>
      <c r="E137" s="23"/>
      <c r="F137" s="100"/>
      <c r="G137" s="23"/>
      <c r="H137" s="23"/>
      <c r="I137" s="23"/>
      <c r="J137" s="100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2:25" x14ac:dyDescent="0.3">
      <c r="B138" s="23"/>
      <c r="C138" s="23"/>
      <c r="D138" s="23"/>
      <c r="E138" s="23"/>
      <c r="F138" s="100"/>
      <c r="G138" s="23"/>
      <c r="H138" s="23"/>
      <c r="I138" s="23"/>
      <c r="J138" s="100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2:25" x14ac:dyDescent="0.3">
      <c r="B139" s="23"/>
      <c r="C139" s="23"/>
      <c r="D139" s="23"/>
      <c r="E139" s="23"/>
      <c r="F139" s="100"/>
      <c r="G139" s="23"/>
      <c r="H139" s="23"/>
      <c r="I139" s="23"/>
      <c r="J139" s="100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2:25" x14ac:dyDescent="0.3">
      <c r="B140" s="23"/>
      <c r="C140" s="23"/>
      <c r="D140" s="23"/>
      <c r="E140" s="23"/>
      <c r="F140" s="100"/>
      <c r="G140" s="23"/>
      <c r="H140" s="23"/>
      <c r="I140" s="23"/>
      <c r="J140" s="100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2:25" x14ac:dyDescent="0.3">
      <c r="B141" s="23"/>
      <c r="C141" s="23"/>
      <c r="D141" s="23"/>
      <c r="E141" s="23"/>
      <c r="F141" s="100"/>
      <c r="G141" s="23"/>
      <c r="H141" s="23"/>
      <c r="I141" s="23"/>
      <c r="J141" s="100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2:25" x14ac:dyDescent="0.3">
      <c r="B142" s="23"/>
      <c r="C142" s="23"/>
      <c r="D142" s="23"/>
      <c r="E142" s="23"/>
      <c r="F142" s="100"/>
      <c r="G142" s="23"/>
      <c r="H142" s="23"/>
      <c r="I142" s="23"/>
      <c r="J142" s="100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2:25" x14ac:dyDescent="0.3">
      <c r="B143" s="23"/>
      <c r="C143" s="23"/>
      <c r="D143" s="23"/>
      <c r="E143" s="23"/>
      <c r="F143" s="100"/>
      <c r="G143" s="23"/>
      <c r="H143" s="23"/>
      <c r="I143" s="23"/>
      <c r="J143" s="100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2:25" x14ac:dyDescent="0.3">
      <c r="B144" s="23"/>
      <c r="C144" s="23"/>
      <c r="D144" s="23"/>
      <c r="E144" s="23"/>
      <c r="F144" s="100"/>
      <c r="G144" s="23"/>
      <c r="H144" s="23"/>
      <c r="I144" s="23"/>
      <c r="J144" s="100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2:25" x14ac:dyDescent="0.3">
      <c r="B145" s="23"/>
      <c r="C145" s="23"/>
      <c r="D145" s="23"/>
      <c r="E145" s="23"/>
      <c r="F145" s="100"/>
      <c r="G145" s="23"/>
      <c r="H145" s="23"/>
      <c r="I145" s="23"/>
      <c r="J145" s="100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2:25" x14ac:dyDescent="0.3">
      <c r="B146" s="23"/>
      <c r="C146" s="23"/>
      <c r="D146" s="23"/>
      <c r="E146" s="23"/>
      <c r="F146" s="100"/>
      <c r="G146" s="23"/>
      <c r="H146" s="23"/>
      <c r="I146" s="23"/>
      <c r="J146" s="100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2:25" x14ac:dyDescent="0.3">
      <c r="B147" s="23"/>
      <c r="C147" s="23"/>
      <c r="D147" s="23"/>
      <c r="E147" s="23"/>
      <c r="F147" s="100"/>
      <c r="G147" s="23"/>
      <c r="H147" s="23"/>
      <c r="I147" s="23"/>
      <c r="J147" s="100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2:25" x14ac:dyDescent="0.3">
      <c r="B148" s="23"/>
      <c r="C148" s="23"/>
      <c r="D148" s="23"/>
      <c r="E148" s="23"/>
      <c r="F148" s="100"/>
      <c r="G148" s="23"/>
      <c r="H148" s="23"/>
      <c r="I148" s="23"/>
      <c r="J148" s="100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2:25" x14ac:dyDescent="0.3">
      <c r="B149" s="23"/>
      <c r="C149" s="23"/>
      <c r="D149" s="23"/>
      <c r="E149" s="23"/>
      <c r="F149" s="100"/>
      <c r="G149" s="23"/>
      <c r="H149" s="23"/>
      <c r="I149" s="23"/>
      <c r="J149" s="100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2:25" x14ac:dyDescent="0.3">
      <c r="B150" s="23"/>
      <c r="C150" s="23"/>
      <c r="D150" s="23"/>
      <c r="E150" s="23"/>
      <c r="F150" s="100"/>
      <c r="G150" s="23"/>
      <c r="H150" s="23"/>
      <c r="I150" s="23"/>
      <c r="J150" s="100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2:25" x14ac:dyDescent="0.3">
      <c r="B151" s="23"/>
      <c r="C151" s="23"/>
      <c r="D151" s="23"/>
      <c r="E151" s="23"/>
      <c r="F151" s="100"/>
      <c r="G151" s="23"/>
      <c r="H151" s="23"/>
      <c r="I151" s="23"/>
      <c r="J151" s="100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2:25" x14ac:dyDescent="0.3">
      <c r="B152" s="23"/>
      <c r="C152" s="23"/>
      <c r="D152" s="23"/>
      <c r="E152" s="23"/>
      <c r="F152" s="100"/>
      <c r="G152" s="23"/>
      <c r="H152" s="23"/>
      <c r="I152" s="23"/>
      <c r="J152" s="100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2:25" x14ac:dyDescent="0.3">
      <c r="B153" s="23"/>
      <c r="C153" s="23"/>
      <c r="D153" s="23"/>
      <c r="E153" s="23"/>
      <c r="F153" s="100"/>
      <c r="G153" s="23"/>
      <c r="H153" s="23"/>
      <c r="I153" s="23"/>
      <c r="J153" s="100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2:25" x14ac:dyDescent="0.3">
      <c r="B154" s="23"/>
      <c r="C154" s="23"/>
      <c r="D154" s="23"/>
      <c r="E154" s="23"/>
      <c r="F154" s="100"/>
      <c r="G154" s="23"/>
      <c r="H154" s="23"/>
      <c r="I154" s="23"/>
      <c r="J154" s="100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2:25" x14ac:dyDescent="0.3">
      <c r="B155" s="23"/>
      <c r="C155" s="23"/>
      <c r="D155" s="23"/>
      <c r="E155" s="23"/>
      <c r="F155" s="100"/>
      <c r="G155" s="23"/>
      <c r="H155" s="23"/>
      <c r="I155" s="23"/>
      <c r="J155" s="100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2:25" x14ac:dyDescent="0.3">
      <c r="B156" s="23"/>
      <c r="C156" s="23"/>
      <c r="D156" s="23"/>
      <c r="E156" s="23"/>
      <c r="F156" s="100"/>
      <c r="G156" s="23"/>
      <c r="H156" s="23"/>
      <c r="I156" s="23"/>
      <c r="J156" s="100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2:25" x14ac:dyDescent="0.3">
      <c r="B157" s="23"/>
      <c r="C157" s="23"/>
      <c r="D157" s="23"/>
      <c r="E157" s="23"/>
      <c r="F157" s="100"/>
      <c r="G157" s="23"/>
      <c r="H157" s="23"/>
      <c r="I157" s="23"/>
      <c r="J157" s="100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2:25" x14ac:dyDescent="0.3">
      <c r="B158" s="23"/>
      <c r="C158" s="23"/>
      <c r="D158" s="23"/>
      <c r="E158" s="23"/>
      <c r="F158" s="100"/>
      <c r="G158" s="23"/>
      <c r="H158" s="23"/>
      <c r="I158" s="23"/>
      <c r="J158" s="100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2:25" x14ac:dyDescent="0.3">
      <c r="B159" s="23"/>
      <c r="C159" s="23"/>
      <c r="D159" s="23"/>
      <c r="E159" s="23"/>
      <c r="F159" s="100"/>
      <c r="G159" s="23"/>
      <c r="H159" s="23"/>
      <c r="I159" s="23"/>
      <c r="J159" s="100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2:25" x14ac:dyDescent="0.3">
      <c r="B160" s="23"/>
      <c r="C160" s="23"/>
      <c r="D160" s="23"/>
      <c r="E160" s="23"/>
      <c r="F160" s="100"/>
      <c r="G160" s="23"/>
      <c r="H160" s="23"/>
      <c r="I160" s="23"/>
      <c r="J160" s="100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2:25" x14ac:dyDescent="0.3">
      <c r="B161" s="23"/>
      <c r="C161" s="23"/>
      <c r="D161" s="23"/>
      <c r="E161" s="23"/>
      <c r="F161" s="100"/>
      <c r="G161" s="23"/>
      <c r="H161" s="23"/>
      <c r="I161" s="23"/>
      <c r="J161" s="100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2:25" x14ac:dyDescent="0.3">
      <c r="B162" s="23"/>
      <c r="C162" s="23"/>
      <c r="D162" s="23"/>
      <c r="E162" s="23"/>
      <c r="F162" s="100"/>
      <c r="G162" s="23"/>
      <c r="H162" s="23"/>
      <c r="I162" s="23"/>
      <c r="J162" s="100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2:25" x14ac:dyDescent="0.3">
      <c r="B163" s="23"/>
      <c r="C163" s="23"/>
      <c r="D163" s="23"/>
      <c r="E163" s="23"/>
      <c r="F163" s="100"/>
      <c r="G163" s="23"/>
      <c r="H163" s="23"/>
      <c r="I163" s="23"/>
      <c r="J163" s="100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2:25" x14ac:dyDescent="0.3">
      <c r="B164" s="23"/>
      <c r="C164" s="23"/>
      <c r="D164" s="23"/>
      <c r="E164" s="23"/>
      <c r="F164" s="100"/>
      <c r="G164" s="23"/>
      <c r="H164" s="23"/>
      <c r="I164" s="23"/>
      <c r="J164" s="100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2:25" x14ac:dyDescent="0.3">
      <c r="B165" s="23"/>
      <c r="C165" s="23"/>
      <c r="D165" s="23"/>
      <c r="E165" s="23"/>
      <c r="F165" s="100"/>
      <c r="G165" s="23"/>
      <c r="H165" s="23"/>
      <c r="I165" s="23"/>
      <c r="J165" s="100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2:25" x14ac:dyDescent="0.3">
      <c r="B166" s="23"/>
      <c r="C166" s="23"/>
      <c r="D166" s="23"/>
      <c r="E166" s="23"/>
      <c r="F166" s="100"/>
      <c r="G166" s="23"/>
      <c r="H166" s="23"/>
      <c r="I166" s="23"/>
      <c r="J166" s="100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2:25" x14ac:dyDescent="0.3">
      <c r="B167" s="23"/>
      <c r="C167" s="23"/>
      <c r="D167" s="23"/>
      <c r="E167" s="23"/>
      <c r="F167" s="100"/>
      <c r="G167" s="23"/>
      <c r="H167" s="23"/>
      <c r="I167" s="23"/>
      <c r="J167" s="100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2:25" x14ac:dyDescent="0.3">
      <c r="B168" s="23"/>
      <c r="C168" s="23"/>
      <c r="D168" s="23"/>
      <c r="E168" s="23"/>
      <c r="F168" s="100"/>
      <c r="G168" s="23"/>
      <c r="H168" s="23"/>
      <c r="I168" s="23"/>
      <c r="J168" s="100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2:25" x14ac:dyDescent="0.3">
      <c r="B169" s="23"/>
      <c r="C169" s="23"/>
      <c r="D169" s="23"/>
      <c r="E169" s="23"/>
      <c r="F169" s="100"/>
      <c r="G169" s="23"/>
      <c r="H169" s="23"/>
      <c r="I169" s="23"/>
      <c r="J169" s="100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2:25" x14ac:dyDescent="0.3">
      <c r="B170" s="23"/>
      <c r="C170" s="23"/>
      <c r="D170" s="23"/>
      <c r="E170" s="23"/>
      <c r="F170" s="100"/>
      <c r="G170" s="23"/>
      <c r="H170" s="23"/>
      <c r="I170" s="23"/>
      <c r="J170" s="100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2:25" x14ac:dyDescent="0.3">
      <c r="B171" s="23"/>
      <c r="C171" s="23"/>
      <c r="D171" s="23"/>
      <c r="E171" s="23"/>
      <c r="F171" s="100"/>
      <c r="G171" s="23"/>
      <c r="H171" s="23"/>
      <c r="I171" s="23"/>
      <c r="J171" s="100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2:25" x14ac:dyDescent="0.3">
      <c r="B172" s="23"/>
      <c r="C172" s="23"/>
      <c r="D172" s="23"/>
      <c r="E172" s="23"/>
      <c r="F172" s="100"/>
      <c r="G172" s="23"/>
      <c r="H172" s="23"/>
      <c r="I172" s="23"/>
      <c r="J172" s="100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</row>
  </sheetData>
  <mergeCells count="6">
    <mergeCell ref="A2:F2"/>
    <mergeCell ref="A3:F3"/>
    <mergeCell ref="C5:E5"/>
    <mergeCell ref="G5:J5"/>
    <mergeCell ref="F1:J1"/>
    <mergeCell ref="G3:K3"/>
  </mergeCells>
  <phoneticPr fontId="39" type="noConversion"/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99"/>
  <sheetViews>
    <sheetView topLeftCell="A70" zoomScaleNormal="100" workbookViewId="0">
      <selection activeCell="G49" sqref="G49"/>
    </sheetView>
  </sheetViews>
  <sheetFormatPr defaultRowHeight="14.4" x14ac:dyDescent="0.3"/>
  <cols>
    <col min="1" max="1" width="47.33203125" customWidth="1"/>
    <col min="2" max="2" width="12.44140625" customWidth="1"/>
    <col min="3" max="3" width="14.44140625" customWidth="1"/>
    <col min="4" max="4" width="10.44140625" customWidth="1"/>
    <col min="5" max="5" width="6.5546875" customWidth="1"/>
    <col min="6" max="6" width="11.5546875" bestFit="1" customWidth="1"/>
    <col min="7" max="7" width="13" style="240" customWidth="1"/>
    <col min="8" max="8" width="14.109375" customWidth="1"/>
    <col min="9" max="9" width="15.88671875" customWidth="1"/>
    <col min="10" max="10" width="14" customWidth="1"/>
  </cols>
  <sheetData>
    <row r="1" spans="1:12" x14ac:dyDescent="0.3">
      <c r="F1" s="291" t="s">
        <v>698</v>
      </c>
      <c r="G1" s="291"/>
      <c r="H1" s="291"/>
      <c r="I1" s="291"/>
      <c r="J1" s="291"/>
    </row>
    <row r="2" spans="1:12" ht="24" customHeight="1" x14ac:dyDescent="0.35">
      <c r="A2" s="290" t="s">
        <v>715</v>
      </c>
      <c r="B2" s="293"/>
      <c r="C2" s="293"/>
      <c r="D2" s="293"/>
      <c r="E2" s="293"/>
      <c r="F2" s="289"/>
    </row>
    <row r="3" spans="1:12" ht="24" customHeight="1" x14ac:dyDescent="0.35">
      <c r="A3" s="294" t="s">
        <v>648</v>
      </c>
      <c r="B3" s="293"/>
      <c r="C3" s="293"/>
      <c r="D3" s="293"/>
      <c r="E3" s="293"/>
      <c r="F3" s="289"/>
      <c r="H3" s="291" t="s">
        <v>675</v>
      </c>
      <c r="I3" s="291"/>
      <c r="J3" s="291"/>
      <c r="K3" s="291"/>
      <c r="L3" s="291"/>
    </row>
    <row r="4" spans="1:12" ht="18" x14ac:dyDescent="0.35">
      <c r="A4" s="46"/>
    </row>
    <row r="5" spans="1:12" x14ac:dyDescent="0.3">
      <c r="A5" s="4" t="s">
        <v>0</v>
      </c>
      <c r="C5" s="295" t="s">
        <v>662</v>
      </c>
      <c r="D5" s="295"/>
      <c r="E5" s="295"/>
      <c r="F5" s="295"/>
      <c r="G5" s="295" t="s">
        <v>739</v>
      </c>
      <c r="H5" s="295"/>
      <c r="I5" s="295"/>
      <c r="J5" s="295"/>
    </row>
    <row r="6" spans="1:12" ht="66.599999999999994" x14ac:dyDescent="0.3">
      <c r="A6" s="2" t="s">
        <v>67</v>
      </c>
      <c r="B6" s="3" t="s">
        <v>9</v>
      </c>
      <c r="C6" s="59" t="s">
        <v>567</v>
      </c>
      <c r="D6" s="59" t="s">
        <v>568</v>
      </c>
      <c r="E6" s="59" t="s">
        <v>26</v>
      </c>
      <c r="F6" s="59" t="s">
        <v>2</v>
      </c>
      <c r="G6" s="276" t="s">
        <v>567</v>
      </c>
      <c r="H6" s="59" t="s">
        <v>568</v>
      </c>
      <c r="I6" s="59" t="s">
        <v>26</v>
      </c>
      <c r="J6" s="59" t="s">
        <v>2</v>
      </c>
    </row>
    <row r="7" spans="1:12" ht="15" customHeight="1" x14ac:dyDescent="0.3">
      <c r="A7" s="30" t="s">
        <v>244</v>
      </c>
      <c r="B7" s="6" t="s">
        <v>245</v>
      </c>
      <c r="C7" s="153">
        <v>30792700</v>
      </c>
      <c r="D7" s="153"/>
      <c r="E7" s="153"/>
      <c r="F7" s="102">
        <f>SUM(C7:E7)</f>
        <v>30792700</v>
      </c>
      <c r="G7" s="239">
        <v>30792700</v>
      </c>
      <c r="H7" s="153"/>
      <c r="I7" s="153"/>
      <c r="J7" s="102">
        <f>SUM(G7:I7)</f>
        <v>30792700</v>
      </c>
    </row>
    <row r="8" spans="1:12" ht="15" customHeight="1" x14ac:dyDescent="0.3">
      <c r="A8" s="5" t="s">
        <v>246</v>
      </c>
      <c r="B8" s="6" t="s">
        <v>247</v>
      </c>
      <c r="C8" s="153">
        <v>29958350</v>
      </c>
      <c r="D8" s="153"/>
      <c r="E8" s="153"/>
      <c r="F8" s="102">
        <f t="shared" ref="F8:F71" si="0">SUM(C8:E8)</f>
        <v>29958350</v>
      </c>
      <c r="G8" s="239">
        <v>29958350</v>
      </c>
      <c r="H8" s="153"/>
      <c r="I8" s="153"/>
      <c r="J8" s="102">
        <f t="shared" ref="J8:J71" si="1">SUM(G8:I8)</f>
        <v>29958350</v>
      </c>
    </row>
    <row r="9" spans="1:12" ht="15" customHeight="1" x14ac:dyDescent="0.3">
      <c r="A9" s="5" t="s">
        <v>248</v>
      </c>
      <c r="B9" s="6" t="s">
        <v>249</v>
      </c>
      <c r="C9" s="153">
        <v>23962707</v>
      </c>
      <c r="D9" s="153"/>
      <c r="E9" s="153"/>
      <c r="F9" s="102">
        <f t="shared" si="0"/>
        <v>23962707</v>
      </c>
      <c r="G9" s="239">
        <v>23962707</v>
      </c>
      <c r="H9" s="153"/>
      <c r="I9" s="153"/>
      <c r="J9" s="102">
        <f t="shared" si="1"/>
        <v>23962707</v>
      </c>
    </row>
    <row r="10" spans="1:12" ht="15" customHeight="1" x14ac:dyDescent="0.3">
      <c r="A10" s="5" t="s">
        <v>250</v>
      </c>
      <c r="B10" s="6" t="s">
        <v>251</v>
      </c>
      <c r="C10" s="153">
        <v>2807980</v>
      </c>
      <c r="D10" s="153"/>
      <c r="E10" s="153"/>
      <c r="F10" s="102">
        <f t="shared" si="0"/>
        <v>2807980</v>
      </c>
      <c r="G10" s="239">
        <v>2807980</v>
      </c>
      <c r="H10" s="153"/>
      <c r="I10" s="153"/>
      <c r="J10" s="102">
        <f t="shared" si="1"/>
        <v>2807980</v>
      </c>
    </row>
    <row r="11" spans="1:12" ht="15" customHeight="1" x14ac:dyDescent="0.3">
      <c r="A11" s="5" t="s">
        <v>252</v>
      </c>
      <c r="B11" s="6" t="s">
        <v>253</v>
      </c>
      <c r="C11" s="239">
        <v>0</v>
      </c>
      <c r="D11" s="153"/>
      <c r="E11" s="153"/>
      <c r="F11" s="102">
        <f t="shared" si="0"/>
        <v>0</v>
      </c>
      <c r="G11" s="239">
        <v>2097851</v>
      </c>
      <c r="H11" s="153"/>
      <c r="I11" s="153"/>
      <c r="J11" s="102">
        <f t="shared" si="1"/>
        <v>2097851</v>
      </c>
    </row>
    <row r="12" spans="1:12" ht="15" customHeight="1" x14ac:dyDescent="0.3">
      <c r="A12" s="5" t="s">
        <v>254</v>
      </c>
      <c r="B12" s="6" t="s">
        <v>255</v>
      </c>
      <c r="C12" s="239">
        <v>0</v>
      </c>
      <c r="D12" s="153"/>
      <c r="E12" s="153"/>
      <c r="F12" s="102">
        <f t="shared" si="0"/>
        <v>0</v>
      </c>
      <c r="G12" s="239">
        <v>271716</v>
      </c>
      <c r="H12" s="153"/>
      <c r="I12" s="153"/>
      <c r="J12" s="102">
        <f t="shared" si="1"/>
        <v>271716</v>
      </c>
    </row>
    <row r="13" spans="1:12" ht="15" customHeight="1" x14ac:dyDescent="0.3">
      <c r="A13" s="7" t="s">
        <v>494</v>
      </c>
      <c r="B13" s="8" t="s">
        <v>256</v>
      </c>
      <c r="C13" s="234">
        <f>SUM(C7:C12)</f>
        <v>87521737</v>
      </c>
      <c r="D13" s="102">
        <f>SUM(D7:D12)</f>
        <v>0</v>
      </c>
      <c r="E13" s="102">
        <f>SUM(E7:E12)</f>
        <v>0</v>
      </c>
      <c r="F13" s="102">
        <f t="shared" si="0"/>
        <v>87521737</v>
      </c>
      <c r="G13" s="234">
        <f>SUM(G7:G12)</f>
        <v>89891304</v>
      </c>
      <c r="H13" s="102">
        <f>SUM(H7:H12)</f>
        <v>0</v>
      </c>
      <c r="I13" s="102">
        <f>SUM(I7:I12)</f>
        <v>0</v>
      </c>
      <c r="J13" s="102">
        <f t="shared" si="1"/>
        <v>89891304</v>
      </c>
    </row>
    <row r="14" spans="1:12" ht="15" customHeight="1" x14ac:dyDescent="0.3">
      <c r="A14" s="5" t="s">
        <v>257</v>
      </c>
      <c r="B14" s="6" t="s">
        <v>258</v>
      </c>
      <c r="C14" s="239">
        <v>0</v>
      </c>
      <c r="D14" s="153"/>
      <c r="E14" s="153"/>
      <c r="F14" s="102">
        <f t="shared" si="0"/>
        <v>0</v>
      </c>
      <c r="G14" s="239">
        <v>0</v>
      </c>
      <c r="H14" s="153"/>
      <c r="I14" s="153"/>
      <c r="J14" s="102">
        <f t="shared" si="1"/>
        <v>0</v>
      </c>
    </row>
    <row r="15" spans="1:12" ht="15" customHeight="1" x14ac:dyDescent="0.3">
      <c r="A15" s="5" t="s">
        <v>259</v>
      </c>
      <c r="B15" s="6" t="s">
        <v>260</v>
      </c>
      <c r="C15" s="239">
        <v>0</v>
      </c>
      <c r="D15" s="153"/>
      <c r="E15" s="153"/>
      <c r="F15" s="102">
        <f t="shared" si="0"/>
        <v>0</v>
      </c>
      <c r="G15" s="239">
        <v>0</v>
      </c>
      <c r="H15" s="153"/>
      <c r="I15" s="153"/>
      <c r="J15" s="102">
        <f t="shared" si="1"/>
        <v>0</v>
      </c>
    </row>
    <row r="16" spans="1:12" ht="15" customHeight="1" x14ac:dyDescent="0.3">
      <c r="A16" s="5" t="s">
        <v>456</v>
      </c>
      <c r="B16" s="6" t="s">
        <v>261</v>
      </c>
      <c r="C16" s="239">
        <v>0</v>
      </c>
      <c r="D16" s="153"/>
      <c r="E16" s="153"/>
      <c r="F16" s="102">
        <f t="shared" si="0"/>
        <v>0</v>
      </c>
      <c r="G16" s="239">
        <v>0</v>
      </c>
      <c r="H16" s="153"/>
      <c r="I16" s="153"/>
      <c r="J16" s="102">
        <f t="shared" si="1"/>
        <v>0</v>
      </c>
    </row>
    <row r="17" spans="1:10" ht="15" customHeight="1" x14ac:dyDescent="0.3">
      <c r="A17" s="5" t="s">
        <v>457</v>
      </c>
      <c r="B17" s="6" t="s">
        <v>262</v>
      </c>
      <c r="C17" s="239">
        <v>0</v>
      </c>
      <c r="D17" s="153"/>
      <c r="E17" s="153"/>
      <c r="F17" s="102">
        <f t="shared" si="0"/>
        <v>0</v>
      </c>
      <c r="G17" s="239">
        <v>0</v>
      </c>
      <c r="H17" s="153"/>
      <c r="I17" s="153"/>
      <c r="J17" s="102">
        <f t="shared" si="1"/>
        <v>0</v>
      </c>
    </row>
    <row r="18" spans="1:10" ht="15" customHeight="1" x14ac:dyDescent="0.3">
      <c r="A18" s="5" t="s">
        <v>458</v>
      </c>
      <c r="B18" s="6" t="s">
        <v>263</v>
      </c>
      <c r="C18" s="239">
        <v>3663714</v>
      </c>
      <c r="D18" s="153"/>
      <c r="E18" s="153"/>
      <c r="F18" s="102">
        <f t="shared" si="0"/>
        <v>3663714</v>
      </c>
      <c r="G18" s="239">
        <v>7787706</v>
      </c>
      <c r="H18" s="153"/>
      <c r="I18" s="153"/>
      <c r="J18" s="102">
        <f t="shared" si="1"/>
        <v>7787706</v>
      </c>
    </row>
    <row r="19" spans="1:10" ht="15" customHeight="1" x14ac:dyDescent="0.3">
      <c r="A19" s="38" t="s">
        <v>495</v>
      </c>
      <c r="B19" s="48" t="s">
        <v>264</v>
      </c>
      <c r="C19" s="234">
        <f>+C13+C14+C15+C16+C17+C18</f>
        <v>91185451</v>
      </c>
      <c r="D19" s="102">
        <f>+D13+D14+D15+D16+D17+D18</f>
        <v>0</v>
      </c>
      <c r="E19" s="102">
        <f>+E13+E14+E15+E16+E17+E18</f>
        <v>0</v>
      </c>
      <c r="F19" s="102">
        <f t="shared" si="0"/>
        <v>91185451</v>
      </c>
      <c r="G19" s="234">
        <f>+G13+G14+G15+G16+G17+G18</f>
        <v>97679010</v>
      </c>
      <c r="H19" s="102">
        <f>+H13+H14+H15+H16+H17+H18</f>
        <v>0</v>
      </c>
      <c r="I19" s="102">
        <f>+I13+I14+I15+I16+I17+I18</f>
        <v>0</v>
      </c>
      <c r="J19" s="102">
        <f t="shared" si="1"/>
        <v>97679010</v>
      </c>
    </row>
    <row r="20" spans="1:10" ht="15" customHeight="1" x14ac:dyDescent="0.3">
      <c r="A20" s="5" t="s">
        <v>462</v>
      </c>
      <c r="B20" s="6" t="s">
        <v>273</v>
      </c>
      <c r="C20" s="239">
        <v>0</v>
      </c>
      <c r="D20" s="153"/>
      <c r="E20" s="153"/>
      <c r="F20" s="102">
        <f t="shared" si="0"/>
        <v>0</v>
      </c>
      <c r="G20" s="239">
        <v>0</v>
      </c>
      <c r="H20" s="153"/>
      <c r="I20" s="153"/>
      <c r="J20" s="102">
        <f t="shared" si="1"/>
        <v>0</v>
      </c>
    </row>
    <row r="21" spans="1:10" ht="15" customHeight="1" x14ac:dyDescent="0.3">
      <c r="A21" s="5" t="s">
        <v>463</v>
      </c>
      <c r="B21" s="6" t="s">
        <v>274</v>
      </c>
      <c r="C21" s="239">
        <v>0</v>
      </c>
      <c r="D21" s="153"/>
      <c r="E21" s="153"/>
      <c r="F21" s="102">
        <f t="shared" si="0"/>
        <v>0</v>
      </c>
      <c r="G21" s="239">
        <v>0</v>
      </c>
      <c r="H21" s="153"/>
      <c r="I21" s="153"/>
      <c r="J21" s="102">
        <f t="shared" si="1"/>
        <v>0</v>
      </c>
    </row>
    <row r="22" spans="1:10" ht="15" customHeight="1" x14ac:dyDescent="0.3">
      <c r="A22" s="7" t="s">
        <v>497</v>
      </c>
      <c r="B22" s="8" t="s">
        <v>275</v>
      </c>
      <c r="C22" s="234">
        <f>SUM(C20:C21)</f>
        <v>0</v>
      </c>
      <c r="D22" s="102">
        <f>SUM(D20:D21)</f>
        <v>0</v>
      </c>
      <c r="E22" s="102">
        <f>SUM(E20:E21)</f>
        <v>0</v>
      </c>
      <c r="F22" s="102">
        <f t="shared" si="0"/>
        <v>0</v>
      </c>
      <c r="G22" s="234">
        <f>SUM(G20:G21)</f>
        <v>0</v>
      </c>
      <c r="H22" s="102">
        <f>SUM(H20:H21)</f>
        <v>0</v>
      </c>
      <c r="I22" s="102">
        <f>SUM(I20:I21)</f>
        <v>0</v>
      </c>
      <c r="J22" s="102">
        <f t="shared" si="1"/>
        <v>0</v>
      </c>
    </row>
    <row r="23" spans="1:10" ht="15" customHeight="1" x14ac:dyDescent="0.3">
      <c r="A23" s="5" t="s">
        <v>464</v>
      </c>
      <c r="B23" s="6" t="s">
        <v>276</v>
      </c>
      <c r="C23" s="239">
        <v>0</v>
      </c>
      <c r="D23" s="153"/>
      <c r="E23" s="153"/>
      <c r="F23" s="102">
        <f t="shared" si="0"/>
        <v>0</v>
      </c>
      <c r="G23" s="239">
        <v>0</v>
      </c>
      <c r="H23" s="153"/>
      <c r="I23" s="153"/>
      <c r="J23" s="102">
        <f t="shared" si="1"/>
        <v>0</v>
      </c>
    </row>
    <row r="24" spans="1:10" ht="15" customHeight="1" x14ac:dyDescent="0.3">
      <c r="A24" s="5" t="s">
        <v>465</v>
      </c>
      <c r="B24" s="6" t="s">
        <v>277</v>
      </c>
      <c r="C24" s="239">
        <v>0</v>
      </c>
      <c r="D24" s="153"/>
      <c r="E24" s="153"/>
      <c r="F24" s="102">
        <f t="shared" si="0"/>
        <v>0</v>
      </c>
      <c r="G24" s="239">
        <v>0</v>
      </c>
      <c r="H24" s="153"/>
      <c r="I24" s="153"/>
      <c r="J24" s="102">
        <f t="shared" si="1"/>
        <v>0</v>
      </c>
    </row>
    <row r="25" spans="1:10" ht="15" customHeight="1" x14ac:dyDescent="0.3">
      <c r="A25" s="5" t="s">
        <v>466</v>
      </c>
      <c r="B25" s="6" t="s">
        <v>278</v>
      </c>
      <c r="C25" s="239">
        <v>15000000</v>
      </c>
      <c r="D25" s="153"/>
      <c r="E25" s="153"/>
      <c r="F25" s="102">
        <f t="shared" si="0"/>
        <v>15000000</v>
      </c>
      <c r="G25" s="239">
        <v>15000000</v>
      </c>
      <c r="H25" s="153"/>
      <c r="I25" s="153"/>
      <c r="J25" s="102">
        <f t="shared" si="1"/>
        <v>15000000</v>
      </c>
    </row>
    <row r="26" spans="1:10" ht="15" customHeight="1" x14ac:dyDescent="0.3">
      <c r="A26" s="5" t="s">
        <v>467</v>
      </c>
      <c r="B26" s="6" t="s">
        <v>279</v>
      </c>
      <c r="C26" s="239">
        <v>4000000</v>
      </c>
      <c r="D26" s="153"/>
      <c r="E26" s="153"/>
      <c r="F26" s="102">
        <f t="shared" si="0"/>
        <v>4000000</v>
      </c>
      <c r="G26" s="239">
        <v>4000000</v>
      </c>
      <c r="H26" s="153"/>
      <c r="I26" s="153"/>
      <c r="J26" s="102">
        <f t="shared" si="1"/>
        <v>4000000</v>
      </c>
    </row>
    <row r="27" spans="1:10" ht="15" customHeight="1" x14ac:dyDescent="0.3">
      <c r="A27" s="5" t="s">
        <v>468</v>
      </c>
      <c r="B27" s="6" t="s">
        <v>282</v>
      </c>
      <c r="C27" s="239"/>
      <c r="D27" s="153"/>
      <c r="E27" s="153"/>
      <c r="F27" s="102">
        <f t="shared" si="0"/>
        <v>0</v>
      </c>
      <c r="G27" s="239"/>
      <c r="H27" s="153"/>
      <c r="I27" s="153"/>
      <c r="J27" s="102">
        <f t="shared" si="1"/>
        <v>0</v>
      </c>
    </row>
    <row r="28" spans="1:10" ht="15" customHeight="1" x14ac:dyDescent="0.3">
      <c r="A28" s="5" t="s">
        <v>283</v>
      </c>
      <c r="B28" s="6" t="s">
        <v>284</v>
      </c>
      <c r="C28" s="239"/>
      <c r="D28" s="153"/>
      <c r="E28" s="153"/>
      <c r="F28" s="102">
        <f t="shared" si="0"/>
        <v>0</v>
      </c>
      <c r="G28" s="239"/>
      <c r="H28" s="153"/>
      <c r="I28" s="153"/>
      <c r="J28" s="102">
        <f t="shared" si="1"/>
        <v>0</v>
      </c>
    </row>
    <row r="29" spans="1:10" ht="15" customHeight="1" x14ac:dyDescent="0.3">
      <c r="A29" s="5" t="s">
        <v>469</v>
      </c>
      <c r="B29" s="6" t="s">
        <v>285</v>
      </c>
      <c r="C29" s="239">
        <v>0</v>
      </c>
      <c r="D29" s="153"/>
      <c r="E29" s="153"/>
      <c r="F29" s="102">
        <f t="shared" si="0"/>
        <v>0</v>
      </c>
      <c r="G29" s="239">
        <v>0</v>
      </c>
      <c r="H29" s="153"/>
      <c r="I29" s="153"/>
      <c r="J29" s="102">
        <f t="shared" si="1"/>
        <v>0</v>
      </c>
    </row>
    <row r="30" spans="1:10" ht="15" customHeight="1" x14ac:dyDescent="0.3">
      <c r="A30" s="5" t="s">
        <v>470</v>
      </c>
      <c r="B30" s="6" t="s">
        <v>290</v>
      </c>
      <c r="C30" s="239">
        <v>0</v>
      </c>
      <c r="D30" s="153"/>
      <c r="E30" s="153"/>
      <c r="F30" s="102">
        <f t="shared" si="0"/>
        <v>0</v>
      </c>
      <c r="G30" s="239">
        <v>0</v>
      </c>
      <c r="H30" s="153"/>
      <c r="I30" s="153"/>
      <c r="J30" s="102">
        <f t="shared" si="1"/>
        <v>0</v>
      </c>
    </row>
    <row r="31" spans="1:10" ht="15" customHeight="1" x14ac:dyDescent="0.3">
      <c r="A31" s="7" t="s">
        <v>498</v>
      </c>
      <c r="B31" s="8" t="s">
        <v>293</v>
      </c>
      <c r="C31" s="234">
        <f>SUM(C26:C30)</f>
        <v>4000000</v>
      </c>
      <c r="D31" s="102">
        <f>SUM(D26:D30)</f>
        <v>0</v>
      </c>
      <c r="E31" s="102">
        <f>SUM(E26:E30)</f>
        <v>0</v>
      </c>
      <c r="F31" s="102">
        <f t="shared" si="0"/>
        <v>4000000</v>
      </c>
      <c r="G31" s="234">
        <f>SUM(G26:G30)</f>
        <v>4000000</v>
      </c>
      <c r="H31" s="102">
        <f>SUM(H26:H30)</f>
        <v>0</v>
      </c>
      <c r="I31" s="102">
        <f>SUM(I26:I30)</f>
        <v>0</v>
      </c>
      <c r="J31" s="102">
        <f t="shared" si="1"/>
        <v>4000000</v>
      </c>
    </row>
    <row r="32" spans="1:10" ht="15" customHeight="1" x14ac:dyDescent="0.3">
      <c r="A32" s="5" t="s">
        <v>471</v>
      </c>
      <c r="B32" s="6" t="s">
        <v>294</v>
      </c>
      <c r="C32" s="239">
        <v>0</v>
      </c>
      <c r="D32" s="153"/>
      <c r="E32" s="153"/>
      <c r="F32" s="102">
        <f t="shared" si="0"/>
        <v>0</v>
      </c>
      <c r="G32" s="239">
        <v>0</v>
      </c>
      <c r="H32" s="153"/>
      <c r="I32" s="153"/>
      <c r="J32" s="102">
        <f t="shared" si="1"/>
        <v>0</v>
      </c>
    </row>
    <row r="33" spans="1:10" ht="15" customHeight="1" x14ac:dyDescent="0.3">
      <c r="A33" s="38" t="s">
        <v>499</v>
      </c>
      <c r="B33" s="48" t="s">
        <v>295</v>
      </c>
      <c r="C33" s="234">
        <f>+C22+C23+C24+C25+C31+C32</f>
        <v>19000000</v>
      </c>
      <c r="D33" s="102">
        <f>+D22+D23+D24+D25+D31+D32</f>
        <v>0</v>
      </c>
      <c r="E33" s="102">
        <f>+E22+E23+E24+E25+E31+E32</f>
        <v>0</v>
      </c>
      <c r="F33" s="102">
        <f t="shared" si="0"/>
        <v>19000000</v>
      </c>
      <c r="G33" s="234">
        <f>+G22+G23+G24+G25+G31+G32</f>
        <v>19000000</v>
      </c>
      <c r="H33" s="102">
        <f>+H22+H23+H24+H25+H31+H32</f>
        <v>0</v>
      </c>
      <c r="I33" s="102">
        <f>+I22+I23+I24+I25+I31+I32</f>
        <v>0</v>
      </c>
      <c r="J33" s="102">
        <f t="shared" si="1"/>
        <v>19000000</v>
      </c>
    </row>
    <row r="34" spans="1:10" ht="15" customHeight="1" x14ac:dyDescent="0.3">
      <c r="A34" s="13" t="s">
        <v>296</v>
      </c>
      <c r="B34" s="6" t="s">
        <v>297</v>
      </c>
      <c r="C34" s="239">
        <v>0</v>
      </c>
      <c r="D34" s="153"/>
      <c r="E34" s="153"/>
      <c r="F34" s="102">
        <f t="shared" si="0"/>
        <v>0</v>
      </c>
      <c r="G34" s="239">
        <v>0</v>
      </c>
      <c r="H34" s="153"/>
      <c r="I34" s="153"/>
      <c r="J34" s="102">
        <f t="shared" si="1"/>
        <v>0</v>
      </c>
    </row>
    <row r="35" spans="1:10" ht="15" customHeight="1" x14ac:dyDescent="0.3">
      <c r="A35" s="13" t="s">
        <v>472</v>
      </c>
      <c r="B35" s="6" t="s">
        <v>298</v>
      </c>
      <c r="C35" s="239">
        <v>6050000</v>
      </c>
      <c r="D35" s="153"/>
      <c r="E35" s="153"/>
      <c r="F35" s="102">
        <f t="shared" si="0"/>
        <v>6050000</v>
      </c>
      <c r="G35" s="239">
        <v>6050000</v>
      </c>
      <c r="H35" s="153"/>
      <c r="I35" s="153"/>
      <c r="J35" s="102">
        <f t="shared" si="1"/>
        <v>6050000</v>
      </c>
    </row>
    <row r="36" spans="1:10" ht="15" customHeight="1" x14ac:dyDescent="0.3">
      <c r="A36" s="13" t="s">
        <v>473</v>
      </c>
      <c r="B36" s="6" t="s">
        <v>299</v>
      </c>
      <c r="C36" s="239">
        <v>0</v>
      </c>
      <c r="D36" s="153"/>
      <c r="E36" s="153"/>
      <c r="F36" s="102">
        <f t="shared" si="0"/>
        <v>0</v>
      </c>
      <c r="G36" s="239"/>
      <c r="H36" s="153"/>
      <c r="I36" s="153"/>
      <c r="J36" s="102">
        <f t="shared" si="1"/>
        <v>0</v>
      </c>
    </row>
    <row r="37" spans="1:10" ht="15" customHeight="1" x14ac:dyDescent="0.3">
      <c r="A37" s="13" t="s">
        <v>474</v>
      </c>
      <c r="B37" s="6" t="s">
        <v>300</v>
      </c>
      <c r="C37" s="239">
        <v>0</v>
      </c>
      <c r="D37" s="153"/>
      <c r="E37" s="153"/>
      <c r="F37" s="102">
        <f t="shared" si="0"/>
        <v>0</v>
      </c>
      <c r="G37" s="239"/>
      <c r="H37" s="153"/>
      <c r="I37" s="153"/>
      <c r="J37" s="102">
        <f t="shared" si="1"/>
        <v>0</v>
      </c>
    </row>
    <row r="38" spans="1:10" ht="15" customHeight="1" x14ac:dyDescent="0.3">
      <c r="A38" s="13" t="s">
        <v>301</v>
      </c>
      <c r="B38" s="6" t="s">
        <v>302</v>
      </c>
      <c r="C38" s="239">
        <v>5440850</v>
      </c>
      <c r="D38" s="153"/>
      <c r="E38" s="153"/>
      <c r="F38" s="102">
        <f t="shared" si="0"/>
        <v>5440850</v>
      </c>
      <c r="G38" s="239">
        <v>5440850</v>
      </c>
      <c r="H38" s="153"/>
      <c r="I38" s="153"/>
      <c r="J38" s="102">
        <f t="shared" si="1"/>
        <v>5440850</v>
      </c>
    </row>
    <row r="39" spans="1:10" ht="15" customHeight="1" x14ac:dyDescent="0.3">
      <c r="A39" s="13" t="s">
        <v>303</v>
      </c>
      <c r="B39" s="6" t="s">
        <v>304</v>
      </c>
      <c r="C39" s="239">
        <v>2549030</v>
      </c>
      <c r="D39" s="153"/>
      <c r="E39" s="153"/>
      <c r="F39" s="102">
        <f t="shared" si="0"/>
        <v>2549030</v>
      </c>
      <c r="G39" s="239">
        <v>3378164</v>
      </c>
      <c r="H39" s="153"/>
      <c r="I39" s="153"/>
      <c r="J39" s="102">
        <f t="shared" si="1"/>
        <v>3378164</v>
      </c>
    </row>
    <row r="40" spans="1:10" ht="15" customHeight="1" x14ac:dyDescent="0.3">
      <c r="A40" s="13" t="s">
        <v>305</v>
      </c>
      <c r="B40" s="6" t="s">
        <v>306</v>
      </c>
      <c r="C40" s="239">
        <v>0</v>
      </c>
      <c r="D40" s="153"/>
      <c r="E40" s="153"/>
      <c r="F40" s="102">
        <f t="shared" si="0"/>
        <v>0</v>
      </c>
      <c r="G40" s="239">
        <v>0</v>
      </c>
      <c r="H40" s="153"/>
      <c r="I40" s="153"/>
      <c r="J40" s="102">
        <f t="shared" si="1"/>
        <v>0</v>
      </c>
    </row>
    <row r="41" spans="1:10" ht="15" customHeight="1" x14ac:dyDescent="0.3">
      <c r="A41" s="13" t="s">
        <v>475</v>
      </c>
      <c r="B41" s="6" t="s">
        <v>307</v>
      </c>
      <c r="C41" s="239">
        <v>0</v>
      </c>
      <c r="D41" s="153"/>
      <c r="E41" s="153"/>
      <c r="F41" s="102">
        <f t="shared" si="0"/>
        <v>0</v>
      </c>
      <c r="G41" s="239">
        <v>0</v>
      </c>
      <c r="H41" s="153"/>
      <c r="I41" s="153"/>
      <c r="J41" s="102">
        <f t="shared" si="1"/>
        <v>0</v>
      </c>
    </row>
    <row r="42" spans="1:10" ht="15" customHeight="1" x14ac:dyDescent="0.3">
      <c r="A42" s="13" t="s">
        <v>476</v>
      </c>
      <c r="B42" s="6" t="s">
        <v>308</v>
      </c>
      <c r="C42" s="239">
        <v>0</v>
      </c>
      <c r="D42" s="153"/>
      <c r="E42" s="153"/>
      <c r="F42" s="102">
        <f t="shared" si="0"/>
        <v>0</v>
      </c>
      <c r="G42" s="239">
        <v>0</v>
      </c>
      <c r="H42" s="153"/>
      <c r="I42" s="153"/>
      <c r="J42" s="102">
        <f t="shared" si="1"/>
        <v>0</v>
      </c>
    </row>
    <row r="43" spans="1:10" ht="15" customHeight="1" x14ac:dyDescent="0.3">
      <c r="A43" s="13" t="s">
        <v>477</v>
      </c>
      <c r="B43" s="6" t="s">
        <v>309</v>
      </c>
      <c r="C43" s="153">
        <v>0</v>
      </c>
      <c r="D43" s="153"/>
      <c r="E43" s="153"/>
      <c r="F43" s="102">
        <f t="shared" si="0"/>
        <v>0</v>
      </c>
      <c r="G43" s="239"/>
      <c r="H43" s="153"/>
      <c r="I43" s="153"/>
      <c r="J43" s="102">
        <f t="shared" si="1"/>
        <v>0</v>
      </c>
    </row>
    <row r="44" spans="1:10" ht="15" customHeight="1" x14ac:dyDescent="0.3">
      <c r="A44" s="47" t="s">
        <v>500</v>
      </c>
      <c r="B44" s="48" t="s">
        <v>310</v>
      </c>
      <c r="C44" s="102">
        <f>SUM(C34:C43)</f>
        <v>14039880</v>
      </c>
      <c r="D44" s="102">
        <f>SUM(D34:D43)</f>
        <v>0</v>
      </c>
      <c r="E44" s="102">
        <f>SUM(E34:E43)</f>
        <v>0</v>
      </c>
      <c r="F44" s="102">
        <f t="shared" si="0"/>
        <v>14039880</v>
      </c>
      <c r="G44" s="234">
        <f>SUM(G34:G43)</f>
        <v>14869014</v>
      </c>
      <c r="H44" s="102">
        <f>SUM(H34:H43)</f>
        <v>0</v>
      </c>
      <c r="I44" s="102">
        <f>SUM(I34:I43)</f>
        <v>0</v>
      </c>
      <c r="J44" s="102">
        <f t="shared" si="1"/>
        <v>14869014</v>
      </c>
    </row>
    <row r="45" spans="1:10" ht="15" customHeight="1" x14ac:dyDescent="0.3">
      <c r="A45" s="13" t="s">
        <v>319</v>
      </c>
      <c r="B45" s="6" t="s">
        <v>320</v>
      </c>
      <c r="C45" s="153">
        <v>0</v>
      </c>
      <c r="D45" s="153"/>
      <c r="E45" s="153"/>
      <c r="F45" s="102">
        <f t="shared" si="0"/>
        <v>0</v>
      </c>
      <c r="G45" s="239">
        <v>0</v>
      </c>
      <c r="H45" s="153"/>
      <c r="I45" s="153"/>
      <c r="J45" s="102">
        <f t="shared" si="1"/>
        <v>0</v>
      </c>
    </row>
    <row r="46" spans="1:10" ht="15" customHeight="1" x14ac:dyDescent="0.3">
      <c r="A46" s="5" t="s">
        <v>481</v>
      </c>
      <c r="B46" s="6" t="s">
        <v>321</v>
      </c>
      <c r="C46" s="153">
        <v>0</v>
      </c>
      <c r="D46" s="153"/>
      <c r="E46" s="153"/>
      <c r="F46" s="102">
        <f t="shared" si="0"/>
        <v>0</v>
      </c>
      <c r="G46" s="239">
        <v>0</v>
      </c>
      <c r="H46" s="153"/>
      <c r="I46" s="153"/>
      <c r="J46" s="102">
        <f t="shared" si="1"/>
        <v>0</v>
      </c>
    </row>
    <row r="47" spans="1:10" ht="15" customHeight="1" x14ac:dyDescent="0.3">
      <c r="A47" s="13" t="s">
        <v>482</v>
      </c>
      <c r="B47" s="6" t="s">
        <v>322</v>
      </c>
      <c r="C47" s="153">
        <v>0</v>
      </c>
      <c r="D47" s="153"/>
      <c r="E47" s="153"/>
      <c r="F47" s="102">
        <f t="shared" si="0"/>
        <v>0</v>
      </c>
      <c r="G47" s="239">
        <v>0</v>
      </c>
      <c r="H47" s="153"/>
      <c r="I47" s="153"/>
      <c r="J47" s="102">
        <f t="shared" si="1"/>
        <v>0</v>
      </c>
    </row>
    <row r="48" spans="1:10" ht="15" customHeight="1" x14ac:dyDescent="0.3">
      <c r="A48" s="38" t="s">
        <v>502</v>
      </c>
      <c r="B48" s="48" t="s">
        <v>323</v>
      </c>
      <c r="C48" s="102">
        <f>SUM(C45:C47)</f>
        <v>0</v>
      </c>
      <c r="D48" s="102">
        <f>SUM(D45:D47)</f>
        <v>0</v>
      </c>
      <c r="E48" s="102">
        <f>SUM(E45:E47)</f>
        <v>0</v>
      </c>
      <c r="F48" s="102">
        <f t="shared" si="0"/>
        <v>0</v>
      </c>
      <c r="G48" s="234">
        <f>SUM(G45:G47)</f>
        <v>0</v>
      </c>
      <c r="H48" s="102">
        <f>SUM(H45:H47)</f>
        <v>0</v>
      </c>
      <c r="I48" s="102">
        <f>SUM(I45:I47)</f>
        <v>0</v>
      </c>
      <c r="J48" s="102">
        <f t="shared" si="1"/>
        <v>0</v>
      </c>
    </row>
    <row r="49" spans="1:10" ht="15" customHeight="1" x14ac:dyDescent="0.3">
      <c r="A49" s="57" t="s">
        <v>27</v>
      </c>
      <c r="B49" s="60"/>
      <c r="C49" s="103">
        <f>+C19+C33+C44+C48</f>
        <v>124225331</v>
      </c>
      <c r="D49" s="103">
        <f>+D19+D33+D44+D48</f>
        <v>0</v>
      </c>
      <c r="E49" s="103">
        <f>+E19+E33+E44+E48</f>
        <v>0</v>
      </c>
      <c r="F49" s="103">
        <f t="shared" si="0"/>
        <v>124225331</v>
      </c>
      <c r="G49" s="103">
        <f>+G19+G33+G44+G48</f>
        <v>131548024</v>
      </c>
      <c r="H49" s="103">
        <f>+H19+H33+H44+H48</f>
        <v>0</v>
      </c>
      <c r="I49" s="103">
        <f>+I19+I33+I44+I48</f>
        <v>0</v>
      </c>
      <c r="J49" s="103">
        <f t="shared" si="1"/>
        <v>131548024</v>
      </c>
    </row>
    <row r="50" spans="1:10" ht="15" customHeight="1" x14ac:dyDescent="0.3">
      <c r="A50" s="5" t="s">
        <v>265</v>
      </c>
      <c r="B50" s="6" t="s">
        <v>266</v>
      </c>
      <c r="C50" s="153">
        <v>0</v>
      </c>
      <c r="D50" s="153"/>
      <c r="E50" s="153"/>
      <c r="F50" s="102">
        <f t="shared" si="0"/>
        <v>0</v>
      </c>
      <c r="G50" s="239">
        <v>16966708</v>
      </c>
      <c r="H50" s="153"/>
      <c r="I50" s="153"/>
      <c r="J50" s="102">
        <f t="shared" si="1"/>
        <v>16966708</v>
      </c>
    </row>
    <row r="51" spans="1:10" ht="15" customHeight="1" x14ac:dyDescent="0.3">
      <c r="A51" s="5" t="s">
        <v>267</v>
      </c>
      <c r="B51" s="6" t="s">
        <v>268</v>
      </c>
      <c r="C51" s="153">
        <v>0</v>
      </c>
      <c r="D51" s="153"/>
      <c r="E51" s="153"/>
      <c r="F51" s="102">
        <f t="shared" si="0"/>
        <v>0</v>
      </c>
      <c r="G51" s="239">
        <v>0</v>
      </c>
      <c r="H51" s="153"/>
      <c r="I51" s="153"/>
      <c r="J51" s="102">
        <f t="shared" si="1"/>
        <v>0</v>
      </c>
    </row>
    <row r="52" spans="1:10" ht="15" customHeight="1" x14ac:dyDescent="0.3">
      <c r="A52" s="5" t="s">
        <v>459</v>
      </c>
      <c r="B52" s="6" t="s">
        <v>269</v>
      </c>
      <c r="C52" s="153">
        <v>0</v>
      </c>
      <c r="D52" s="153"/>
      <c r="E52" s="153"/>
      <c r="F52" s="102">
        <f t="shared" si="0"/>
        <v>0</v>
      </c>
      <c r="G52" s="239">
        <v>0</v>
      </c>
      <c r="H52" s="153"/>
      <c r="I52" s="153"/>
      <c r="J52" s="102">
        <f t="shared" si="1"/>
        <v>0</v>
      </c>
    </row>
    <row r="53" spans="1:10" ht="15" customHeight="1" x14ac:dyDescent="0.3">
      <c r="A53" s="5" t="s">
        <v>460</v>
      </c>
      <c r="B53" s="6" t="s">
        <v>270</v>
      </c>
      <c r="C53" s="239">
        <v>0</v>
      </c>
      <c r="D53" s="153"/>
      <c r="E53" s="153"/>
      <c r="F53" s="102">
        <f t="shared" si="0"/>
        <v>0</v>
      </c>
      <c r="G53" s="239">
        <v>0</v>
      </c>
      <c r="H53" s="153"/>
      <c r="I53" s="153"/>
      <c r="J53" s="102">
        <f t="shared" si="1"/>
        <v>0</v>
      </c>
    </row>
    <row r="54" spans="1:10" ht="15" customHeight="1" x14ac:dyDescent="0.3">
      <c r="A54" s="5" t="s">
        <v>461</v>
      </c>
      <c r="B54" s="6" t="s">
        <v>271</v>
      </c>
      <c r="C54" s="239">
        <v>27391707</v>
      </c>
      <c r="D54" s="153"/>
      <c r="E54" s="153"/>
      <c r="F54" s="102">
        <f t="shared" si="0"/>
        <v>27391707</v>
      </c>
      <c r="G54" s="239">
        <v>112503618</v>
      </c>
      <c r="H54" s="153"/>
      <c r="I54" s="153"/>
      <c r="J54" s="102">
        <f t="shared" si="1"/>
        <v>112503618</v>
      </c>
    </row>
    <row r="55" spans="1:10" ht="15" customHeight="1" x14ac:dyDescent="0.3">
      <c r="A55" s="38" t="s">
        <v>496</v>
      </c>
      <c r="B55" s="48" t="s">
        <v>272</v>
      </c>
      <c r="C55" s="234">
        <f>SUM(C50:C54)</f>
        <v>27391707</v>
      </c>
      <c r="D55" s="102">
        <f>SUM(D50:D54)</f>
        <v>0</v>
      </c>
      <c r="E55" s="102">
        <f>SUM(E50:E54)</f>
        <v>0</v>
      </c>
      <c r="F55" s="102">
        <f t="shared" si="0"/>
        <v>27391707</v>
      </c>
      <c r="G55" s="234">
        <f>SUM(G50:G54)</f>
        <v>129470326</v>
      </c>
      <c r="H55" s="102">
        <f>SUM(H50:H54)</f>
        <v>0</v>
      </c>
      <c r="I55" s="102">
        <f>SUM(I50:I54)</f>
        <v>0</v>
      </c>
      <c r="J55" s="102">
        <f t="shared" si="1"/>
        <v>129470326</v>
      </c>
    </row>
    <row r="56" spans="1:10" ht="15" customHeight="1" x14ac:dyDescent="0.3">
      <c r="A56" s="13" t="s">
        <v>478</v>
      </c>
      <c r="B56" s="6" t="s">
        <v>311</v>
      </c>
      <c r="C56" s="239">
        <v>0</v>
      </c>
      <c r="D56" s="153"/>
      <c r="E56" s="153"/>
      <c r="F56" s="102">
        <f t="shared" si="0"/>
        <v>0</v>
      </c>
      <c r="G56" s="239">
        <v>0</v>
      </c>
      <c r="H56" s="153"/>
      <c r="I56" s="153"/>
      <c r="J56" s="102">
        <f t="shared" si="1"/>
        <v>0</v>
      </c>
    </row>
    <row r="57" spans="1:10" ht="15" customHeight="1" x14ac:dyDescent="0.3">
      <c r="A57" s="13" t="s">
        <v>479</v>
      </c>
      <c r="B57" s="6" t="s">
        <v>312</v>
      </c>
      <c r="C57" s="239">
        <v>0</v>
      </c>
      <c r="D57" s="153"/>
      <c r="E57" s="153"/>
      <c r="F57" s="102">
        <f t="shared" si="0"/>
        <v>0</v>
      </c>
      <c r="G57" s="239">
        <v>3070866</v>
      </c>
      <c r="H57" s="153"/>
      <c r="I57" s="153"/>
      <c r="J57" s="102">
        <f t="shared" si="1"/>
        <v>3070866</v>
      </c>
    </row>
    <row r="58" spans="1:10" ht="15" customHeight="1" x14ac:dyDescent="0.3">
      <c r="A58" s="13" t="s">
        <v>313</v>
      </c>
      <c r="B58" s="6" t="s">
        <v>314</v>
      </c>
      <c r="C58" s="239">
        <v>0</v>
      </c>
      <c r="D58" s="153"/>
      <c r="E58" s="153"/>
      <c r="F58" s="102">
        <f t="shared" si="0"/>
        <v>0</v>
      </c>
      <c r="G58" s="239">
        <v>0</v>
      </c>
      <c r="H58" s="153"/>
      <c r="I58" s="153"/>
      <c r="J58" s="102">
        <f t="shared" si="1"/>
        <v>0</v>
      </c>
    </row>
    <row r="59" spans="1:10" ht="15" customHeight="1" x14ac:dyDescent="0.3">
      <c r="A59" s="13" t="s">
        <v>480</v>
      </c>
      <c r="B59" s="6" t="s">
        <v>315</v>
      </c>
      <c r="C59" s="239">
        <v>0</v>
      </c>
      <c r="D59" s="153"/>
      <c r="E59" s="153"/>
      <c r="F59" s="102">
        <f t="shared" si="0"/>
        <v>0</v>
      </c>
      <c r="G59" s="239">
        <v>0</v>
      </c>
      <c r="H59" s="153"/>
      <c r="I59" s="153"/>
      <c r="J59" s="102">
        <f t="shared" si="1"/>
        <v>0</v>
      </c>
    </row>
    <row r="60" spans="1:10" ht="15" customHeight="1" x14ac:dyDescent="0.3">
      <c r="A60" s="13" t="s">
        <v>316</v>
      </c>
      <c r="B60" s="6" t="s">
        <v>317</v>
      </c>
      <c r="C60" s="239">
        <v>0</v>
      </c>
      <c r="D60" s="153"/>
      <c r="E60" s="153"/>
      <c r="F60" s="102">
        <f t="shared" si="0"/>
        <v>0</v>
      </c>
      <c r="G60" s="239">
        <v>0</v>
      </c>
      <c r="H60" s="153"/>
      <c r="I60" s="153"/>
      <c r="J60" s="102">
        <f t="shared" si="1"/>
        <v>0</v>
      </c>
    </row>
    <row r="61" spans="1:10" ht="15" customHeight="1" x14ac:dyDescent="0.3">
      <c r="A61" s="38" t="s">
        <v>501</v>
      </c>
      <c r="B61" s="48" t="s">
        <v>318</v>
      </c>
      <c r="C61" s="234">
        <f>SUM(C56:C60)</f>
        <v>0</v>
      </c>
      <c r="D61" s="102">
        <f>SUM(D56:D60)</f>
        <v>0</v>
      </c>
      <c r="E61" s="102">
        <f>SUM(E56:E60)</f>
        <v>0</v>
      </c>
      <c r="F61" s="102">
        <f t="shared" si="0"/>
        <v>0</v>
      </c>
      <c r="G61" s="234">
        <f>SUM(G56:G60)</f>
        <v>3070866</v>
      </c>
      <c r="H61" s="102">
        <f>SUM(H56:H60)</f>
        <v>0</v>
      </c>
      <c r="I61" s="102">
        <f>SUM(I56:I60)</f>
        <v>0</v>
      </c>
      <c r="J61" s="102">
        <f t="shared" si="1"/>
        <v>3070866</v>
      </c>
    </row>
    <row r="62" spans="1:10" ht="15" customHeight="1" x14ac:dyDescent="0.3">
      <c r="A62" s="13" t="s">
        <v>324</v>
      </c>
      <c r="B62" s="6" t="s">
        <v>325</v>
      </c>
      <c r="C62" s="153">
        <v>0</v>
      </c>
      <c r="D62" s="153"/>
      <c r="E62" s="153"/>
      <c r="F62" s="102">
        <f t="shared" si="0"/>
        <v>0</v>
      </c>
      <c r="G62" s="239">
        <v>0</v>
      </c>
      <c r="H62" s="153"/>
      <c r="I62" s="153"/>
      <c r="J62" s="102">
        <f t="shared" si="1"/>
        <v>0</v>
      </c>
    </row>
    <row r="63" spans="1:10" ht="15" customHeight="1" x14ac:dyDescent="0.3">
      <c r="A63" s="5" t="s">
        <v>483</v>
      </c>
      <c r="B63" s="6" t="s">
        <v>326</v>
      </c>
      <c r="C63" s="153">
        <v>0</v>
      </c>
      <c r="D63" s="153"/>
      <c r="E63" s="153"/>
      <c r="F63" s="102">
        <f t="shared" si="0"/>
        <v>0</v>
      </c>
      <c r="G63" s="239">
        <v>0</v>
      </c>
      <c r="H63" s="153"/>
      <c r="I63" s="153"/>
      <c r="J63" s="102">
        <f t="shared" si="1"/>
        <v>0</v>
      </c>
    </row>
    <row r="64" spans="1:10" ht="15" customHeight="1" x14ac:dyDescent="0.3">
      <c r="A64" s="13" t="s">
        <v>484</v>
      </c>
      <c r="B64" s="6" t="s">
        <v>690</v>
      </c>
      <c r="C64" s="153">
        <v>0</v>
      </c>
      <c r="D64" s="153"/>
      <c r="E64" s="153"/>
      <c r="F64" s="102">
        <f t="shared" si="0"/>
        <v>0</v>
      </c>
      <c r="G64" s="239">
        <v>0</v>
      </c>
      <c r="H64" s="153"/>
      <c r="I64" s="153"/>
      <c r="J64" s="102">
        <f t="shared" si="1"/>
        <v>0</v>
      </c>
    </row>
    <row r="65" spans="1:10" ht="15" customHeight="1" x14ac:dyDescent="0.3">
      <c r="A65" s="38" t="s">
        <v>504</v>
      </c>
      <c r="B65" s="48" t="s">
        <v>328</v>
      </c>
      <c r="C65" s="102">
        <f>SUM(C62:C64)</f>
        <v>0</v>
      </c>
      <c r="D65" s="102">
        <f>SUM(D62:D64)</f>
        <v>0</v>
      </c>
      <c r="E65" s="102">
        <f>SUM(E62:E64)</f>
        <v>0</v>
      </c>
      <c r="F65" s="102">
        <f t="shared" si="0"/>
        <v>0</v>
      </c>
      <c r="G65" s="234">
        <f>SUM(G62:G64)</f>
        <v>0</v>
      </c>
      <c r="H65" s="102">
        <f>SUM(H62:H64)</f>
        <v>0</v>
      </c>
      <c r="I65" s="102">
        <f>SUM(I62:I64)</f>
        <v>0</v>
      </c>
      <c r="J65" s="102">
        <f t="shared" si="1"/>
        <v>0</v>
      </c>
    </row>
    <row r="66" spans="1:10" ht="15" customHeight="1" x14ac:dyDescent="0.3">
      <c r="A66" s="57" t="s">
        <v>28</v>
      </c>
      <c r="B66" s="60"/>
      <c r="C66" s="103">
        <f>+C55+C61+C65</f>
        <v>27391707</v>
      </c>
      <c r="D66" s="103">
        <f>+D55+D61+D65</f>
        <v>0</v>
      </c>
      <c r="E66" s="103">
        <f>+E55+E61+E65</f>
        <v>0</v>
      </c>
      <c r="F66" s="103">
        <f t="shared" si="0"/>
        <v>27391707</v>
      </c>
      <c r="G66" s="103">
        <f>+G55+G61+G65</f>
        <v>132541192</v>
      </c>
      <c r="H66" s="103">
        <f>+H55+H61+H65</f>
        <v>0</v>
      </c>
      <c r="I66" s="103">
        <f>+I55+I61+I65</f>
        <v>0</v>
      </c>
      <c r="J66" s="103">
        <f t="shared" si="1"/>
        <v>132541192</v>
      </c>
    </row>
    <row r="67" spans="1:10" ht="15.6" x14ac:dyDescent="0.3">
      <c r="A67" s="45" t="s">
        <v>503</v>
      </c>
      <c r="B67" s="34" t="s">
        <v>329</v>
      </c>
      <c r="C67" s="104">
        <f>+C49+C66</f>
        <v>151617038</v>
      </c>
      <c r="D67" s="104">
        <f>+D49+D66</f>
        <v>0</v>
      </c>
      <c r="E67" s="104">
        <f>+E49+E66</f>
        <v>0</v>
      </c>
      <c r="F67" s="104">
        <f t="shared" si="0"/>
        <v>151617038</v>
      </c>
      <c r="G67" s="104">
        <f>+G49+G66</f>
        <v>264089216</v>
      </c>
      <c r="H67" s="104">
        <f>+H49+H66</f>
        <v>0</v>
      </c>
      <c r="I67" s="104">
        <f>+I49+I66</f>
        <v>0</v>
      </c>
      <c r="J67" s="104">
        <f t="shared" si="1"/>
        <v>264089216</v>
      </c>
    </row>
    <row r="68" spans="1:10" ht="15.6" x14ac:dyDescent="0.3">
      <c r="A68" s="129" t="s">
        <v>29</v>
      </c>
      <c r="B68" s="127"/>
      <c r="C68" s="128">
        <f>+C49-'kiadások önkorm'!C75</f>
        <v>-10663328</v>
      </c>
      <c r="D68" s="128">
        <f>+D49-'kiadások önkorm'!D75</f>
        <v>-90103729</v>
      </c>
      <c r="E68" s="128">
        <f>+E49-'kiadások önkorm'!E75</f>
        <v>0</v>
      </c>
      <c r="F68" s="128">
        <f>+F49-'kiadások önkorm'!F75</f>
        <v>-100767057</v>
      </c>
      <c r="G68" s="128">
        <f>+G49-'kiadások önkorm'!G75</f>
        <v>-82304099</v>
      </c>
      <c r="H68" s="128">
        <f>+H49-'kiadások önkorm'!H75</f>
        <v>0</v>
      </c>
      <c r="I68" s="128">
        <f>+I49-'kiadások önkorm'!I75</f>
        <v>0</v>
      </c>
      <c r="J68" s="128">
        <f>+J49-'kiadások önkorm'!J75</f>
        <v>-82304099</v>
      </c>
    </row>
    <row r="69" spans="1:10" ht="15.6" x14ac:dyDescent="0.3">
      <c r="A69" s="129" t="s">
        <v>30</v>
      </c>
      <c r="B69" s="127"/>
      <c r="C69" s="128">
        <f>+C66-'kiadások önkorm'!C98</f>
        <v>-66486824</v>
      </c>
      <c r="D69" s="128">
        <f>+D66-'kiadások önkorm'!D98</f>
        <v>0</v>
      </c>
      <c r="E69" s="128">
        <f>+E66-'kiadások önkorm'!E98</f>
        <v>0</v>
      </c>
      <c r="F69" s="128">
        <f>+F66-'kiadások önkorm'!F98</f>
        <v>-66486824</v>
      </c>
      <c r="G69" s="128">
        <f>+G66-'kiadások önkorm'!G98</f>
        <v>5409333</v>
      </c>
      <c r="H69" s="128">
        <f>+H66-'kiadások önkorm'!H98</f>
        <v>0</v>
      </c>
      <c r="I69" s="128">
        <f>+I66-'kiadások önkorm'!I98</f>
        <v>0</v>
      </c>
      <c r="J69" s="128">
        <f>+J66-'kiadások önkorm'!J98</f>
        <v>5409333</v>
      </c>
    </row>
    <row r="70" spans="1:10" x14ac:dyDescent="0.3">
      <c r="A70" s="36" t="s">
        <v>485</v>
      </c>
      <c r="B70" s="5" t="s">
        <v>330</v>
      </c>
      <c r="C70" s="153">
        <v>0</v>
      </c>
      <c r="D70" s="153"/>
      <c r="E70" s="153"/>
      <c r="F70" s="102">
        <f t="shared" si="0"/>
        <v>0</v>
      </c>
      <c r="G70" s="239">
        <v>0</v>
      </c>
      <c r="H70" s="153"/>
      <c r="I70" s="153"/>
      <c r="J70" s="102">
        <f t="shared" si="1"/>
        <v>0</v>
      </c>
    </row>
    <row r="71" spans="1:10" ht="26.4" x14ac:dyDescent="0.3">
      <c r="A71" s="13" t="s">
        <v>331</v>
      </c>
      <c r="B71" s="5" t="s">
        <v>332</v>
      </c>
      <c r="C71" s="153">
        <v>0</v>
      </c>
      <c r="D71" s="153"/>
      <c r="E71" s="153"/>
      <c r="F71" s="102">
        <f t="shared" si="0"/>
        <v>0</v>
      </c>
      <c r="G71" s="239">
        <v>0</v>
      </c>
      <c r="H71" s="153"/>
      <c r="I71" s="153"/>
      <c r="J71" s="102">
        <f t="shared" si="1"/>
        <v>0</v>
      </c>
    </row>
    <row r="72" spans="1:10" x14ac:dyDescent="0.3">
      <c r="A72" s="36" t="s">
        <v>486</v>
      </c>
      <c r="B72" s="5" t="s">
        <v>333</v>
      </c>
      <c r="C72" s="153">
        <v>0</v>
      </c>
      <c r="D72" s="153"/>
      <c r="E72" s="153"/>
      <c r="F72" s="102">
        <f t="shared" ref="F72:F96" si="2">SUM(C72:E72)</f>
        <v>0</v>
      </c>
      <c r="G72" s="239">
        <v>0</v>
      </c>
      <c r="H72" s="153"/>
      <c r="I72" s="153"/>
      <c r="J72" s="102">
        <f t="shared" ref="J72:J96" si="3">SUM(G72:I72)</f>
        <v>0</v>
      </c>
    </row>
    <row r="73" spans="1:10" ht="26.4" x14ac:dyDescent="0.3">
      <c r="A73" s="15" t="s">
        <v>505</v>
      </c>
      <c r="B73" s="7" t="s">
        <v>334</v>
      </c>
      <c r="C73" s="102">
        <f>SUM(C70:C72)</f>
        <v>0</v>
      </c>
      <c r="D73" s="102">
        <f>SUM(D70:D72)</f>
        <v>0</v>
      </c>
      <c r="E73" s="102">
        <f>SUM(E70:E72)</f>
        <v>0</v>
      </c>
      <c r="F73" s="102">
        <f t="shared" si="2"/>
        <v>0</v>
      </c>
      <c r="G73" s="234">
        <f>SUM(G70:G72)</f>
        <v>0</v>
      </c>
      <c r="H73" s="102">
        <f>SUM(H70:H72)</f>
        <v>0</v>
      </c>
      <c r="I73" s="102">
        <f>SUM(I70:I72)</f>
        <v>0</v>
      </c>
      <c r="J73" s="102">
        <f t="shared" si="3"/>
        <v>0</v>
      </c>
    </row>
    <row r="74" spans="1:10" ht="26.4" x14ac:dyDescent="0.3">
      <c r="A74" s="13" t="s">
        <v>487</v>
      </c>
      <c r="B74" s="5" t="s">
        <v>335</v>
      </c>
      <c r="C74" s="153">
        <v>0</v>
      </c>
      <c r="D74" s="153"/>
      <c r="E74" s="153"/>
      <c r="F74" s="102">
        <f t="shared" si="2"/>
        <v>0</v>
      </c>
      <c r="G74" s="239">
        <v>0</v>
      </c>
      <c r="H74" s="153"/>
      <c r="I74" s="153"/>
      <c r="J74" s="102">
        <f t="shared" si="3"/>
        <v>0</v>
      </c>
    </row>
    <row r="75" spans="1:10" x14ac:dyDescent="0.3">
      <c r="A75" s="36" t="s">
        <v>336</v>
      </c>
      <c r="B75" s="5" t="s">
        <v>337</v>
      </c>
      <c r="C75" s="153">
        <v>0</v>
      </c>
      <c r="D75" s="153"/>
      <c r="E75" s="153"/>
      <c r="F75" s="102">
        <f t="shared" si="2"/>
        <v>0</v>
      </c>
      <c r="G75" s="239">
        <v>0</v>
      </c>
      <c r="H75" s="153"/>
      <c r="I75" s="153"/>
      <c r="J75" s="102">
        <f t="shared" si="3"/>
        <v>0</v>
      </c>
    </row>
    <row r="76" spans="1:10" ht="26.4" x14ac:dyDescent="0.3">
      <c r="A76" s="13" t="s">
        <v>488</v>
      </c>
      <c r="B76" s="5" t="s">
        <v>338</v>
      </c>
      <c r="C76" s="153">
        <v>0</v>
      </c>
      <c r="D76" s="153"/>
      <c r="E76" s="153"/>
      <c r="F76" s="102">
        <f t="shared" si="2"/>
        <v>0</v>
      </c>
      <c r="G76" s="239">
        <v>0</v>
      </c>
      <c r="H76" s="153"/>
      <c r="I76" s="153"/>
      <c r="J76" s="102">
        <f t="shared" si="3"/>
        <v>0</v>
      </c>
    </row>
    <row r="77" spans="1:10" x14ac:dyDescent="0.3">
      <c r="A77" s="36" t="s">
        <v>339</v>
      </c>
      <c r="B77" s="5" t="s">
        <v>340</v>
      </c>
      <c r="C77" s="153">
        <v>0</v>
      </c>
      <c r="D77" s="153"/>
      <c r="E77" s="153"/>
      <c r="F77" s="102">
        <f t="shared" si="2"/>
        <v>0</v>
      </c>
      <c r="G77" s="239">
        <v>0</v>
      </c>
      <c r="H77" s="153"/>
      <c r="I77" s="153"/>
      <c r="J77" s="102">
        <f t="shared" si="3"/>
        <v>0</v>
      </c>
    </row>
    <row r="78" spans="1:10" x14ac:dyDescent="0.3">
      <c r="A78" s="14" t="s">
        <v>506</v>
      </c>
      <c r="B78" s="7" t="s">
        <v>341</v>
      </c>
      <c r="C78" s="234">
        <f>SUM(C74:C77)</f>
        <v>0</v>
      </c>
      <c r="D78" s="102">
        <f>SUM(D74:D77)</f>
        <v>0</v>
      </c>
      <c r="E78" s="102">
        <f>SUM(E74:E77)</f>
        <v>0</v>
      </c>
      <c r="F78" s="102">
        <f t="shared" si="2"/>
        <v>0</v>
      </c>
      <c r="G78" s="234">
        <f>SUM(G74:G77)</f>
        <v>0</v>
      </c>
      <c r="H78" s="102">
        <f>SUM(H74:H77)</f>
        <v>0</v>
      </c>
      <c r="I78" s="102">
        <f>SUM(I74:I77)</f>
        <v>0</v>
      </c>
      <c r="J78" s="102">
        <f t="shared" si="3"/>
        <v>0</v>
      </c>
    </row>
    <row r="79" spans="1:10" ht="26.4" x14ac:dyDescent="0.3">
      <c r="A79" s="5" t="s">
        <v>616</v>
      </c>
      <c r="B79" s="5" t="s">
        <v>342</v>
      </c>
      <c r="C79" s="239">
        <v>129424115</v>
      </c>
      <c r="D79" s="153"/>
      <c r="E79" s="153"/>
      <c r="F79" s="102">
        <f t="shared" si="2"/>
        <v>129424115</v>
      </c>
      <c r="G79" s="239">
        <v>129168729</v>
      </c>
      <c r="H79" s="153"/>
      <c r="I79" s="153"/>
      <c r="J79" s="102">
        <f t="shared" si="3"/>
        <v>129168729</v>
      </c>
    </row>
    <row r="80" spans="1:10" ht="26.4" x14ac:dyDescent="0.3">
      <c r="A80" s="5" t="s">
        <v>617</v>
      </c>
      <c r="B80" s="5" t="s">
        <v>342</v>
      </c>
      <c r="C80" s="153">
        <v>0</v>
      </c>
      <c r="D80" s="153"/>
      <c r="E80" s="153"/>
      <c r="F80" s="102">
        <f t="shared" si="2"/>
        <v>0</v>
      </c>
      <c r="G80" s="239">
        <v>0</v>
      </c>
      <c r="H80" s="153"/>
      <c r="I80" s="153"/>
      <c r="J80" s="102">
        <f t="shared" si="3"/>
        <v>0</v>
      </c>
    </row>
    <row r="81" spans="1:10" ht="26.4" x14ac:dyDescent="0.3">
      <c r="A81" s="5" t="s">
        <v>614</v>
      </c>
      <c r="B81" s="5" t="s">
        <v>343</v>
      </c>
      <c r="C81" s="153">
        <v>0</v>
      </c>
      <c r="D81" s="153"/>
      <c r="E81" s="153"/>
      <c r="F81" s="102">
        <f t="shared" si="2"/>
        <v>0</v>
      </c>
      <c r="G81" s="239">
        <v>0</v>
      </c>
      <c r="H81" s="153"/>
      <c r="I81" s="153"/>
      <c r="J81" s="102">
        <f t="shared" si="3"/>
        <v>0</v>
      </c>
    </row>
    <row r="82" spans="1:10" ht="26.4" x14ac:dyDescent="0.3">
      <c r="A82" s="5" t="s">
        <v>615</v>
      </c>
      <c r="B82" s="5" t="s">
        <v>343</v>
      </c>
      <c r="C82" s="153">
        <v>0</v>
      </c>
      <c r="D82" s="153"/>
      <c r="E82" s="153"/>
      <c r="F82" s="102">
        <f t="shared" si="2"/>
        <v>0</v>
      </c>
      <c r="G82" s="239">
        <v>0</v>
      </c>
      <c r="H82" s="153"/>
      <c r="I82" s="153"/>
      <c r="J82" s="102">
        <f t="shared" si="3"/>
        <v>0</v>
      </c>
    </row>
    <row r="83" spans="1:10" x14ac:dyDescent="0.3">
      <c r="A83" s="7" t="s">
        <v>507</v>
      </c>
      <c r="B83" s="7" t="s">
        <v>344</v>
      </c>
      <c r="C83" s="102">
        <f>SUM(C79:C82)</f>
        <v>129424115</v>
      </c>
      <c r="D83" s="102">
        <f>SUM(D79:D82)</f>
        <v>0</v>
      </c>
      <c r="E83" s="102">
        <f>SUM(E79:E82)</f>
        <v>0</v>
      </c>
      <c r="F83" s="102">
        <f t="shared" si="2"/>
        <v>129424115</v>
      </c>
      <c r="G83" s="234">
        <f>SUM(G79:G82)</f>
        <v>129168729</v>
      </c>
      <c r="H83" s="102">
        <f>SUM(H79:H82)</f>
        <v>0</v>
      </c>
      <c r="I83" s="102">
        <f>SUM(I79:I82)</f>
        <v>0</v>
      </c>
      <c r="J83" s="102">
        <f t="shared" si="3"/>
        <v>129168729</v>
      </c>
    </row>
    <row r="84" spans="1:10" x14ac:dyDescent="0.3">
      <c r="A84" s="36" t="s">
        <v>345</v>
      </c>
      <c r="B84" s="5" t="s">
        <v>346</v>
      </c>
      <c r="C84" s="153">
        <v>0</v>
      </c>
      <c r="D84" s="153"/>
      <c r="E84" s="153"/>
      <c r="F84" s="102">
        <f t="shared" si="2"/>
        <v>0</v>
      </c>
      <c r="G84" s="239">
        <v>0</v>
      </c>
      <c r="H84" s="153"/>
      <c r="I84" s="153"/>
      <c r="J84" s="102">
        <f t="shared" si="3"/>
        <v>0</v>
      </c>
    </row>
    <row r="85" spans="1:10" x14ac:dyDescent="0.3">
      <c r="A85" s="36" t="s">
        <v>347</v>
      </c>
      <c r="B85" s="5" t="s">
        <v>348</v>
      </c>
      <c r="C85" s="153">
        <v>0</v>
      </c>
      <c r="D85" s="153"/>
      <c r="E85" s="153"/>
      <c r="F85" s="102">
        <f t="shared" si="2"/>
        <v>0</v>
      </c>
      <c r="G85" s="239">
        <v>0</v>
      </c>
      <c r="H85" s="153"/>
      <c r="I85" s="153"/>
      <c r="J85" s="102">
        <f t="shared" si="3"/>
        <v>0</v>
      </c>
    </row>
    <row r="86" spans="1:10" x14ac:dyDescent="0.3">
      <c r="A86" s="36" t="s">
        <v>349</v>
      </c>
      <c r="B86" s="5" t="s">
        <v>350</v>
      </c>
      <c r="C86" s="153">
        <v>0</v>
      </c>
      <c r="D86" s="153"/>
      <c r="E86" s="153"/>
      <c r="F86" s="102">
        <f t="shared" si="2"/>
        <v>0</v>
      </c>
      <c r="G86" s="239">
        <v>0</v>
      </c>
      <c r="H86" s="153"/>
      <c r="I86" s="153"/>
      <c r="J86" s="102">
        <f t="shared" si="3"/>
        <v>0</v>
      </c>
    </row>
    <row r="87" spans="1:10" x14ac:dyDescent="0.3">
      <c r="A87" s="36" t="s">
        <v>351</v>
      </c>
      <c r="B87" s="5" t="s">
        <v>352</v>
      </c>
      <c r="C87" s="153">
        <v>0</v>
      </c>
      <c r="D87" s="153"/>
      <c r="E87" s="153"/>
      <c r="F87" s="102">
        <f t="shared" si="2"/>
        <v>0</v>
      </c>
      <c r="G87" s="239">
        <v>0</v>
      </c>
      <c r="H87" s="153"/>
      <c r="I87" s="153"/>
      <c r="J87" s="102">
        <f t="shared" si="3"/>
        <v>0</v>
      </c>
    </row>
    <row r="88" spans="1:10" ht="26.4" x14ac:dyDescent="0.3">
      <c r="A88" s="13" t="s">
        <v>489</v>
      </c>
      <c r="B88" s="5" t="s">
        <v>353</v>
      </c>
      <c r="C88" s="153">
        <v>0</v>
      </c>
      <c r="D88" s="153"/>
      <c r="E88" s="153"/>
      <c r="F88" s="102">
        <f t="shared" si="2"/>
        <v>0</v>
      </c>
      <c r="G88" s="239">
        <v>0</v>
      </c>
      <c r="H88" s="153"/>
      <c r="I88" s="153"/>
      <c r="J88" s="102">
        <f t="shared" si="3"/>
        <v>0</v>
      </c>
    </row>
    <row r="89" spans="1:10" x14ac:dyDescent="0.3">
      <c r="A89" s="15" t="s">
        <v>508</v>
      </c>
      <c r="B89" s="7" t="s">
        <v>354</v>
      </c>
      <c r="C89" s="102">
        <f>+C73+C78+C83+C84+C85+C86+C87+C88</f>
        <v>129424115</v>
      </c>
      <c r="D89" s="102">
        <f>+D73+D78+D83+D84+D85+D86+D87+D88</f>
        <v>0</v>
      </c>
      <c r="E89" s="102">
        <f>+E73+E78+E83+E84+E85+E86+E87+E88</f>
        <v>0</v>
      </c>
      <c r="F89" s="102">
        <f t="shared" si="2"/>
        <v>129424115</v>
      </c>
      <c r="G89" s="234">
        <f>+G73+G78+G83+G84+G85+G86+G87+G88</f>
        <v>129168729</v>
      </c>
      <c r="H89" s="102">
        <f>+H73+H78+H83+H84+H85+H86+H87+H88</f>
        <v>0</v>
      </c>
      <c r="I89" s="102">
        <f>+I73+I78+I83+I84+I85+I86+I87+I88</f>
        <v>0</v>
      </c>
      <c r="J89" s="102">
        <f t="shared" si="3"/>
        <v>129168729</v>
      </c>
    </row>
    <row r="90" spans="1:10" ht="26.4" x14ac:dyDescent="0.3">
      <c r="A90" s="13" t="s">
        <v>355</v>
      </c>
      <c r="B90" s="5" t="s">
        <v>356</v>
      </c>
      <c r="C90" s="153">
        <v>0</v>
      </c>
      <c r="D90" s="153"/>
      <c r="E90" s="153"/>
      <c r="F90" s="102">
        <f t="shared" si="2"/>
        <v>0</v>
      </c>
      <c r="G90" s="239">
        <v>0</v>
      </c>
      <c r="H90" s="153"/>
      <c r="I90" s="153"/>
      <c r="J90" s="102">
        <f t="shared" si="3"/>
        <v>0</v>
      </c>
    </row>
    <row r="91" spans="1:10" ht="26.4" x14ac:dyDescent="0.3">
      <c r="A91" s="13" t="s">
        <v>357</v>
      </c>
      <c r="B91" s="5" t="s">
        <v>358</v>
      </c>
      <c r="C91" s="153">
        <v>0</v>
      </c>
      <c r="D91" s="153"/>
      <c r="E91" s="153"/>
      <c r="F91" s="102">
        <f t="shared" si="2"/>
        <v>0</v>
      </c>
      <c r="G91" s="239">
        <v>0</v>
      </c>
      <c r="H91" s="153"/>
      <c r="I91" s="153"/>
      <c r="J91" s="102">
        <f t="shared" si="3"/>
        <v>0</v>
      </c>
    </row>
    <row r="92" spans="1:10" x14ac:dyDescent="0.3">
      <c r="A92" s="36" t="s">
        <v>359</v>
      </c>
      <c r="B92" s="5" t="s">
        <v>360</v>
      </c>
      <c r="C92" s="153">
        <v>0</v>
      </c>
      <c r="D92" s="153"/>
      <c r="E92" s="153"/>
      <c r="F92" s="102">
        <f t="shared" si="2"/>
        <v>0</v>
      </c>
      <c r="G92" s="239">
        <v>0</v>
      </c>
      <c r="H92" s="153"/>
      <c r="I92" s="153"/>
      <c r="J92" s="102">
        <f t="shared" si="3"/>
        <v>0</v>
      </c>
    </row>
    <row r="93" spans="1:10" x14ac:dyDescent="0.3">
      <c r="A93" s="36" t="s">
        <v>490</v>
      </c>
      <c r="B93" s="5" t="s">
        <v>361</v>
      </c>
      <c r="C93" s="153">
        <v>0</v>
      </c>
      <c r="D93" s="153"/>
      <c r="E93" s="153"/>
      <c r="F93" s="102">
        <f t="shared" si="2"/>
        <v>0</v>
      </c>
      <c r="G93" s="239">
        <v>0</v>
      </c>
      <c r="H93" s="153"/>
      <c r="I93" s="153"/>
      <c r="J93" s="102">
        <f t="shared" si="3"/>
        <v>0</v>
      </c>
    </row>
    <row r="94" spans="1:10" x14ac:dyDescent="0.3">
      <c r="A94" s="14" t="s">
        <v>509</v>
      </c>
      <c r="B94" s="7" t="s">
        <v>362</v>
      </c>
      <c r="C94" s="102">
        <f>SUM(C90:C93)</f>
        <v>0</v>
      </c>
      <c r="D94" s="102">
        <f>SUM(D90:D93)</f>
        <v>0</v>
      </c>
      <c r="E94" s="102">
        <f>SUM(E90:E93)</f>
        <v>0</v>
      </c>
      <c r="F94" s="102">
        <f t="shared" si="2"/>
        <v>0</v>
      </c>
      <c r="G94" s="234">
        <f>SUM(G90:G93)</f>
        <v>0</v>
      </c>
      <c r="H94" s="102">
        <f>SUM(H90:H93)</f>
        <v>0</v>
      </c>
      <c r="I94" s="102">
        <f>SUM(I90:I93)</f>
        <v>0</v>
      </c>
      <c r="J94" s="102">
        <f t="shared" si="3"/>
        <v>0</v>
      </c>
    </row>
    <row r="95" spans="1:10" ht="26.4" x14ac:dyDescent="0.3">
      <c r="A95" s="15" t="s">
        <v>363</v>
      </c>
      <c r="B95" s="7" t="s">
        <v>364</v>
      </c>
      <c r="C95" s="102">
        <v>0</v>
      </c>
      <c r="D95" s="102"/>
      <c r="E95" s="102"/>
      <c r="F95" s="102">
        <f t="shared" si="2"/>
        <v>0</v>
      </c>
      <c r="G95" s="234">
        <v>0</v>
      </c>
      <c r="H95" s="102"/>
      <c r="I95" s="102"/>
      <c r="J95" s="102">
        <f t="shared" si="3"/>
        <v>0</v>
      </c>
    </row>
    <row r="96" spans="1:10" ht="15.6" x14ac:dyDescent="0.3">
      <c r="A96" s="39" t="s">
        <v>510</v>
      </c>
      <c r="B96" s="40" t="s">
        <v>365</v>
      </c>
      <c r="C96" s="104">
        <f>+C89+C94+C95</f>
        <v>129424115</v>
      </c>
      <c r="D96" s="104">
        <f>+D89+D94+D95</f>
        <v>0</v>
      </c>
      <c r="E96" s="104">
        <f>+E89+E94+E95</f>
        <v>0</v>
      </c>
      <c r="F96" s="104">
        <f t="shared" si="2"/>
        <v>129424115</v>
      </c>
      <c r="G96" s="104">
        <f>+G89+G94+G95</f>
        <v>129168729</v>
      </c>
      <c r="H96" s="104">
        <f>+H89+H94+H95</f>
        <v>0</v>
      </c>
      <c r="I96" s="104">
        <f>+I89+I94+I95</f>
        <v>0</v>
      </c>
      <c r="J96" s="104">
        <f t="shared" si="3"/>
        <v>129168729</v>
      </c>
    </row>
    <row r="97" spans="1:10" ht="15.6" x14ac:dyDescent="0.3">
      <c r="A97" s="43" t="s">
        <v>492</v>
      </c>
      <c r="B97" s="44"/>
      <c r="C97" s="110">
        <f>+C67+C96</f>
        <v>281041153</v>
      </c>
      <c r="D97" s="110">
        <f t="shared" ref="D97:J97" si="4">+D67+D96</f>
        <v>0</v>
      </c>
      <c r="E97" s="110">
        <f t="shared" si="4"/>
        <v>0</v>
      </c>
      <c r="F97" s="110">
        <f t="shared" si="4"/>
        <v>281041153</v>
      </c>
      <c r="G97" s="110">
        <f t="shared" si="4"/>
        <v>393257945</v>
      </c>
      <c r="H97" s="110">
        <f t="shared" si="4"/>
        <v>0</v>
      </c>
      <c r="I97" s="110">
        <f t="shared" si="4"/>
        <v>0</v>
      </c>
      <c r="J97" s="110">
        <f t="shared" si="4"/>
        <v>393257945</v>
      </c>
    </row>
    <row r="99" spans="1:10" x14ac:dyDescent="0.3">
      <c r="C99" s="149"/>
    </row>
  </sheetData>
  <mergeCells count="6">
    <mergeCell ref="A2:F2"/>
    <mergeCell ref="A3:F3"/>
    <mergeCell ref="F1:J1"/>
    <mergeCell ref="C5:F5"/>
    <mergeCell ref="G5:J5"/>
    <mergeCell ref="H3:L3"/>
  </mergeCells>
  <phoneticPr fontId="39" type="noConversion"/>
  <pageMargins left="0.70866141732283472" right="0.70866141732283472" top="0.74803149606299213" bottom="0.74803149606299213" header="0.31496062992125984" footer="0.31496062992125984"/>
  <pageSetup paperSize="8" scale="6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97"/>
  <sheetViews>
    <sheetView topLeftCell="A61" zoomScaleNormal="100" workbookViewId="0">
      <selection activeCell="G5" sqref="G5:J5"/>
    </sheetView>
  </sheetViews>
  <sheetFormatPr defaultRowHeight="14.4" x14ac:dyDescent="0.3"/>
  <cols>
    <col min="1" max="1" width="74.5546875" customWidth="1"/>
    <col min="3" max="3" width="14.109375" customWidth="1"/>
    <col min="4" max="4" width="6.5546875" customWidth="1"/>
    <col min="5" max="5" width="7.33203125" customWidth="1"/>
    <col min="6" max="6" width="10.5546875" bestFit="1" customWidth="1"/>
    <col min="7" max="7" width="13" customWidth="1"/>
    <col min="8" max="8" width="14.109375" customWidth="1"/>
    <col min="9" max="9" width="15.5546875" customWidth="1"/>
    <col min="10" max="10" width="13.109375" customWidth="1"/>
  </cols>
  <sheetData>
    <row r="1" spans="1:12" x14ac:dyDescent="0.3">
      <c r="F1" s="291" t="s">
        <v>699</v>
      </c>
      <c r="G1" s="291"/>
      <c r="H1" s="291"/>
      <c r="I1" s="291"/>
      <c r="J1" s="291"/>
    </row>
    <row r="2" spans="1:12" ht="24" customHeight="1" x14ac:dyDescent="0.35">
      <c r="A2" s="290" t="s">
        <v>714</v>
      </c>
      <c r="B2" s="293"/>
      <c r="C2" s="293"/>
      <c r="D2" s="293"/>
      <c r="E2" s="293"/>
      <c r="F2" s="289"/>
    </row>
    <row r="3" spans="1:12" ht="24" customHeight="1" x14ac:dyDescent="0.35">
      <c r="A3" s="294" t="s">
        <v>648</v>
      </c>
      <c r="B3" s="293"/>
      <c r="C3" s="293"/>
      <c r="D3" s="293"/>
      <c r="E3" s="293"/>
      <c r="F3" s="289"/>
      <c r="G3" s="298" t="s">
        <v>676</v>
      </c>
      <c r="H3" s="298"/>
      <c r="I3" s="298"/>
      <c r="J3" s="298"/>
      <c r="K3" s="298"/>
      <c r="L3" s="298"/>
    </row>
    <row r="4" spans="1:12" ht="18" x14ac:dyDescent="0.35">
      <c r="A4" s="46"/>
    </row>
    <row r="5" spans="1:12" x14ac:dyDescent="0.3">
      <c r="A5" s="111" t="s">
        <v>633</v>
      </c>
      <c r="C5" s="295" t="s">
        <v>664</v>
      </c>
      <c r="D5" s="295"/>
      <c r="E5" s="295"/>
      <c r="F5" s="295"/>
      <c r="G5" s="295" t="s">
        <v>741</v>
      </c>
      <c r="H5" s="295"/>
      <c r="I5" s="295"/>
      <c r="J5" s="295"/>
    </row>
    <row r="6" spans="1:12" ht="66.599999999999994" x14ac:dyDescent="0.3">
      <c r="A6" s="2" t="s">
        <v>67</v>
      </c>
      <c r="B6" s="3" t="s">
        <v>9</v>
      </c>
      <c r="C6" s="59" t="s">
        <v>567</v>
      </c>
      <c r="D6" s="59" t="s">
        <v>568</v>
      </c>
      <c r="E6" s="59" t="s">
        <v>26</v>
      </c>
      <c r="F6" s="59" t="s">
        <v>2</v>
      </c>
      <c r="G6" s="59" t="s">
        <v>567</v>
      </c>
      <c r="H6" s="59" t="s">
        <v>568</v>
      </c>
      <c r="I6" s="59" t="s">
        <v>26</v>
      </c>
      <c r="J6" s="59" t="s">
        <v>2</v>
      </c>
    </row>
    <row r="7" spans="1:12" ht="15" customHeight="1" x14ac:dyDescent="0.3">
      <c r="A7" s="30" t="s">
        <v>244</v>
      </c>
      <c r="B7" s="6" t="s">
        <v>245</v>
      </c>
      <c r="C7" s="153">
        <v>0</v>
      </c>
      <c r="D7" s="153"/>
      <c r="E7" s="153"/>
      <c r="F7" s="102">
        <f>SUM(C7:E7)</f>
        <v>0</v>
      </c>
      <c r="G7" s="153">
        <v>0</v>
      </c>
      <c r="H7" s="153"/>
      <c r="I7" s="153"/>
      <c r="J7" s="102">
        <f>SUM(G7:I7)</f>
        <v>0</v>
      </c>
    </row>
    <row r="8" spans="1:12" ht="15" customHeight="1" x14ac:dyDescent="0.3">
      <c r="A8" s="5" t="s">
        <v>246</v>
      </c>
      <c r="B8" s="6" t="s">
        <v>247</v>
      </c>
      <c r="C8" s="153">
        <v>0</v>
      </c>
      <c r="D8" s="153"/>
      <c r="E8" s="153"/>
      <c r="F8" s="102">
        <f t="shared" ref="F8:F71" si="0">SUM(C8:E8)</f>
        <v>0</v>
      </c>
      <c r="G8" s="153">
        <v>0</v>
      </c>
      <c r="H8" s="153"/>
      <c r="I8" s="153"/>
      <c r="J8" s="102">
        <f t="shared" ref="J8:J71" si="1">SUM(G8:I8)</f>
        <v>0</v>
      </c>
    </row>
    <row r="9" spans="1:12" ht="15" customHeight="1" x14ac:dyDescent="0.3">
      <c r="A9" s="5" t="s">
        <v>248</v>
      </c>
      <c r="B9" s="6" t="s">
        <v>249</v>
      </c>
      <c r="C9" s="153">
        <v>0</v>
      </c>
      <c r="D9" s="153"/>
      <c r="E9" s="153"/>
      <c r="F9" s="102">
        <f t="shared" si="0"/>
        <v>0</v>
      </c>
      <c r="G9" s="153">
        <v>0</v>
      </c>
      <c r="H9" s="153"/>
      <c r="I9" s="153"/>
      <c r="J9" s="102">
        <f t="shared" si="1"/>
        <v>0</v>
      </c>
    </row>
    <row r="10" spans="1:12" ht="15" customHeight="1" x14ac:dyDescent="0.3">
      <c r="A10" s="5" t="s">
        <v>250</v>
      </c>
      <c r="B10" s="6" t="s">
        <v>251</v>
      </c>
      <c r="C10" s="153">
        <v>0</v>
      </c>
      <c r="D10" s="153"/>
      <c r="E10" s="153"/>
      <c r="F10" s="102">
        <f t="shared" si="0"/>
        <v>0</v>
      </c>
      <c r="G10" s="153">
        <v>0</v>
      </c>
      <c r="H10" s="153"/>
      <c r="I10" s="153"/>
      <c r="J10" s="102">
        <f t="shared" si="1"/>
        <v>0</v>
      </c>
    </row>
    <row r="11" spans="1:12" ht="15" customHeight="1" x14ac:dyDescent="0.3">
      <c r="A11" s="5" t="s">
        <v>252</v>
      </c>
      <c r="B11" s="6" t="s">
        <v>253</v>
      </c>
      <c r="C11" s="153">
        <v>0</v>
      </c>
      <c r="D11" s="153"/>
      <c r="E11" s="153"/>
      <c r="F11" s="102">
        <f t="shared" si="0"/>
        <v>0</v>
      </c>
      <c r="G11" s="153">
        <v>0</v>
      </c>
      <c r="H11" s="153"/>
      <c r="I11" s="153"/>
      <c r="J11" s="102">
        <f t="shared" si="1"/>
        <v>0</v>
      </c>
    </row>
    <row r="12" spans="1:12" ht="15" customHeight="1" x14ac:dyDescent="0.3">
      <c r="A12" s="5" t="s">
        <v>254</v>
      </c>
      <c r="B12" s="6" t="s">
        <v>255</v>
      </c>
      <c r="C12" s="153">
        <v>0</v>
      </c>
      <c r="D12" s="153"/>
      <c r="E12" s="153"/>
      <c r="F12" s="102">
        <f t="shared" si="0"/>
        <v>0</v>
      </c>
      <c r="G12" s="153">
        <v>0</v>
      </c>
      <c r="H12" s="153"/>
      <c r="I12" s="153"/>
      <c r="J12" s="102">
        <f t="shared" si="1"/>
        <v>0</v>
      </c>
    </row>
    <row r="13" spans="1:12" ht="15" customHeight="1" x14ac:dyDescent="0.3">
      <c r="A13" s="7" t="s">
        <v>494</v>
      </c>
      <c r="B13" s="8" t="s">
        <v>256</v>
      </c>
      <c r="C13" s="102">
        <f>SUM(C7:C12)</f>
        <v>0</v>
      </c>
      <c r="D13" s="102">
        <f>SUM(D7:D12)</f>
        <v>0</v>
      </c>
      <c r="E13" s="102">
        <f>SUM(E7:E12)</f>
        <v>0</v>
      </c>
      <c r="F13" s="102">
        <f t="shared" si="0"/>
        <v>0</v>
      </c>
      <c r="G13" s="102">
        <f>SUM(G7:G12)</f>
        <v>0</v>
      </c>
      <c r="H13" s="102">
        <f>SUM(H7:H12)</f>
        <v>0</v>
      </c>
      <c r="I13" s="102">
        <f>SUM(I7:I12)</f>
        <v>0</v>
      </c>
      <c r="J13" s="102">
        <f t="shared" si="1"/>
        <v>0</v>
      </c>
    </row>
    <row r="14" spans="1:12" ht="15" customHeight="1" x14ac:dyDescent="0.3">
      <c r="A14" s="5" t="s">
        <v>257</v>
      </c>
      <c r="B14" s="6" t="s">
        <v>258</v>
      </c>
      <c r="C14" s="153">
        <v>0</v>
      </c>
      <c r="D14" s="153"/>
      <c r="E14" s="153"/>
      <c r="F14" s="102">
        <f t="shared" si="0"/>
        <v>0</v>
      </c>
      <c r="G14" s="153">
        <v>0</v>
      </c>
      <c r="H14" s="153"/>
      <c r="I14" s="153"/>
      <c r="J14" s="102">
        <f t="shared" si="1"/>
        <v>0</v>
      </c>
    </row>
    <row r="15" spans="1:12" ht="15" customHeight="1" x14ac:dyDescent="0.3">
      <c r="A15" s="5" t="s">
        <v>259</v>
      </c>
      <c r="B15" s="6" t="s">
        <v>260</v>
      </c>
      <c r="C15" s="153">
        <v>0</v>
      </c>
      <c r="D15" s="153"/>
      <c r="E15" s="153"/>
      <c r="F15" s="102">
        <f t="shared" si="0"/>
        <v>0</v>
      </c>
      <c r="G15" s="153">
        <v>0</v>
      </c>
      <c r="H15" s="153"/>
      <c r="I15" s="153"/>
      <c r="J15" s="102">
        <f t="shared" si="1"/>
        <v>0</v>
      </c>
    </row>
    <row r="16" spans="1:12" ht="15" customHeight="1" x14ac:dyDescent="0.3">
      <c r="A16" s="5" t="s">
        <v>456</v>
      </c>
      <c r="B16" s="6" t="s">
        <v>261</v>
      </c>
      <c r="C16" s="153">
        <v>0</v>
      </c>
      <c r="D16" s="153"/>
      <c r="E16" s="153"/>
      <c r="F16" s="102">
        <f t="shared" si="0"/>
        <v>0</v>
      </c>
      <c r="G16" s="153">
        <v>0</v>
      </c>
      <c r="H16" s="153"/>
      <c r="I16" s="153"/>
      <c r="J16" s="102">
        <f t="shared" si="1"/>
        <v>0</v>
      </c>
    </row>
    <row r="17" spans="1:10" ht="15" customHeight="1" x14ac:dyDescent="0.3">
      <c r="A17" s="5" t="s">
        <v>457</v>
      </c>
      <c r="B17" s="6" t="s">
        <v>262</v>
      </c>
      <c r="C17" s="153">
        <v>0</v>
      </c>
      <c r="D17" s="153"/>
      <c r="E17" s="153"/>
      <c r="F17" s="102">
        <f t="shared" si="0"/>
        <v>0</v>
      </c>
      <c r="G17" s="153">
        <v>0</v>
      </c>
      <c r="H17" s="153"/>
      <c r="I17" s="153"/>
      <c r="J17" s="102">
        <f t="shared" si="1"/>
        <v>0</v>
      </c>
    </row>
    <row r="18" spans="1:10" ht="15" customHeight="1" x14ac:dyDescent="0.3">
      <c r="A18" s="5" t="s">
        <v>458</v>
      </c>
      <c r="B18" s="6" t="s">
        <v>263</v>
      </c>
      <c r="C18" s="153">
        <v>0</v>
      </c>
      <c r="D18" s="153"/>
      <c r="E18" s="153"/>
      <c r="F18" s="102">
        <f t="shared" si="0"/>
        <v>0</v>
      </c>
      <c r="G18" s="153">
        <v>0</v>
      </c>
      <c r="H18" s="153"/>
      <c r="I18" s="153"/>
      <c r="J18" s="102">
        <f t="shared" si="1"/>
        <v>0</v>
      </c>
    </row>
    <row r="19" spans="1:10" ht="15" customHeight="1" x14ac:dyDescent="0.3">
      <c r="A19" s="38" t="s">
        <v>495</v>
      </c>
      <c r="B19" s="48" t="s">
        <v>264</v>
      </c>
      <c r="C19" s="102">
        <f>+C13+C14+C15+C16+C17+C18</f>
        <v>0</v>
      </c>
      <c r="D19" s="102">
        <f>+D13+D14+D15+D16+D17+D18</f>
        <v>0</v>
      </c>
      <c r="E19" s="102">
        <f>+E13+E14+E15+E16+E17+E18</f>
        <v>0</v>
      </c>
      <c r="F19" s="102">
        <f t="shared" si="0"/>
        <v>0</v>
      </c>
      <c r="G19" s="102">
        <f>+G13+G14+G15+G16+G17+G18</f>
        <v>0</v>
      </c>
      <c r="H19" s="102">
        <f>+H13+H14+H15+H16+H17+H18</f>
        <v>0</v>
      </c>
      <c r="I19" s="102">
        <f>+I13+I14+I15+I16+I17+I18</f>
        <v>0</v>
      </c>
      <c r="J19" s="102">
        <f t="shared" si="1"/>
        <v>0</v>
      </c>
    </row>
    <row r="20" spans="1:10" ht="15" customHeight="1" x14ac:dyDescent="0.3">
      <c r="A20" s="5" t="s">
        <v>462</v>
      </c>
      <c r="B20" s="6" t="s">
        <v>273</v>
      </c>
      <c r="C20" s="153">
        <v>0</v>
      </c>
      <c r="D20" s="153"/>
      <c r="E20" s="153"/>
      <c r="F20" s="102">
        <f t="shared" si="0"/>
        <v>0</v>
      </c>
      <c r="G20" s="153">
        <v>0</v>
      </c>
      <c r="H20" s="153"/>
      <c r="I20" s="153"/>
      <c r="J20" s="102">
        <f t="shared" si="1"/>
        <v>0</v>
      </c>
    </row>
    <row r="21" spans="1:10" ht="15" customHeight="1" x14ac:dyDescent="0.3">
      <c r="A21" s="5" t="s">
        <v>463</v>
      </c>
      <c r="B21" s="6" t="s">
        <v>274</v>
      </c>
      <c r="C21" s="153">
        <v>0</v>
      </c>
      <c r="D21" s="153"/>
      <c r="E21" s="153"/>
      <c r="F21" s="102">
        <f t="shared" si="0"/>
        <v>0</v>
      </c>
      <c r="G21" s="153">
        <v>0</v>
      </c>
      <c r="H21" s="153"/>
      <c r="I21" s="153"/>
      <c r="J21" s="102">
        <f t="shared" si="1"/>
        <v>0</v>
      </c>
    </row>
    <row r="22" spans="1:10" ht="15" customHeight="1" x14ac:dyDescent="0.3">
      <c r="A22" s="7" t="s">
        <v>497</v>
      </c>
      <c r="B22" s="8" t="s">
        <v>275</v>
      </c>
      <c r="C22" s="102">
        <f>SUM(C20:C21)</f>
        <v>0</v>
      </c>
      <c r="D22" s="102">
        <f>SUM(D20:D21)</f>
        <v>0</v>
      </c>
      <c r="E22" s="102">
        <f>SUM(E20:E21)</f>
        <v>0</v>
      </c>
      <c r="F22" s="102">
        <f t="shared" si="0"/>
        <v>0</v>
      </c>
      <c r="G22" s="102">
        <f>SUM(G20:G21)</f>
        <v>0</v>
      </c>
      <c r="H22" s="102">
        <f>SUM(H20:H21)</f>
        <v>0</v>
      </c>
      <c r="I22" s="102">
        <f>SUM(I20:I21)</f>
        <v>0</v>
      </c>
      <c r="J22" s="102">
        <f t="shared" si="1"/>
        <v>0</v>
      </c>
    </row>
    <row r="23" spans="1:10" ht="15" customHeight="1" x14ac:dyDescent="0.3">
      <c r="A23" s="5" t="s">
        <v>464</v>
      </c>
      <c r="B23" s="6" t="s">
        <v>276</v>
      </c>
      <c r="C23" s="153">
        <v>0</v>
      </c>
      <c r="D23" s="153"/>
      <c r="E23" s="153"/>
      <c r="F23" s="102">
        <f t="shared" si="0"/>
        <v>0</v>
      </c>
      <c r="G23" s="153">
        <v>0</v>
      </c>
      <c r="H23" s="153"/>
      <c r="I23" s="153"/>
      <c r="J23" s="102">
        <f t="shared" si="1"/>
        <v>0</v>
      </c>
    </row>
    <row r="24" spans="1:10" ht="15" customHeight="1" x14ac:dyDescent="0.3">
      <c r="A24" s="5" t="s">
        <v>465</v>
      </c>
      <c r="B24" s="6" t="s">
        <v>277</v>
      </c>
      <c r="C24" s="153">
        <v>0</v>
      </c>
      <c r="D24" s="153"/>
      <c r="E24" s="153"/>
      <c r="F24" s="102">
        <f t="shared" si="0"/>
        <v>0</v>
      </c>
      <c r="G24" s="153">
        <v>0</v>
      </c>
      <c r="H24" s="153"/>
      <c r="I24" s="153"/>
      <c r="J24" s="102">
        <f t="shared" si="1"/>
        <v>0</v>
      </c>
    </row>
    <row r="25" spans="1:10" ht="15" customHeight="1" x14ac:dyDescent="0.3">
      <c r="A25" s="5" t="s">
        <v>466</v>
      </c>
      <c r="B25" s="6" t="s">
        <v>278</v>
      </c>
      <c r="C25" s="153">
        <v>0</v>
      </c>
      <c r="D25" s="153"/>
      <c r="E25" s="153"/>
      <c r="F25" s="102">
        <f t="shared" si="0"/>
        <v>0</v>
      </c>
      <c r="G25" s="153">
        <v>0</v>
      </c>
      <c r="H25" s="153"/>
      <c r="I25" s="153"/>
      <c r="J25" s="102">
        <f t="shared" si="1"/>
        <v>0</v>
      </c>
    </row>
    <row r="26" spans="1:10" ht="15" customHeight="1" x14ac:dyDescent="0.3">
      <c r="A26" s="5" t="s">
        <v>467</v>
      </c>
      <c r="B26" s="6" t="s">
        <v>279</v>
      </c>
      <c r="C26" s="153">
        <v>0</v>
      </c>
      <c r="D26" s="153"/>
      <c r="E26" s="153"/>
      <c r="F26" s="102">
        <f t="shared" si="0"/>
        <v>0</v>
      </c>
      <c r="G26" s="153">
        <v>0</v>
      </c>
      <c r="H26" s="153"/>
      <c r="I26" s="153"/>
      <c r="J26" s="102">
        <f t="shared" si="1"/>
        <v>0</v>
      </c>
    </row>
    <row r="27" spans="1:10" ht="15" customHeight="1" x14ac:dyDescent="0.3">
      <c r="A27" s="5" t="s">
        <v>468</v>
      </c>
      <c r="B27" s="6" t="s">
        <v>282</v>
      </c>
      <c r="C27" s="153">
        <v>0</v>
      </c>
      <c r="D27" s="153"/>
      <c r="E27" s="153"/>
      <c r="F27" s="102">
        <f t="shared" si="0"/>
        <v>0</v>
      </c>
      <c r="G27" s="153">
        <v>0</v>
      </c>
      <c r="H27" s="153"/>
      <c r="I27" s="153"/>
      <c r="J27" s="102">
        <f t="shared" si="1"/>
        <v>0</v>
      </c>
    </row>
    <row r="28" spans="1:10" ht="15" customHeight="1" x14ac:dyDescent="0.3">
      <c r="A28" s="5" t="s">
        <v>283</v>
      </c>
      <c r="B28" s="6" t="s">
        <v>284</v>
      </c>
      <c r="C28" s="153">
        <v>0</v>
      </c>
      <c r="D28" s="153"/>
      <c r="E28" s="153"/>
      <c r="F28" s="102">
        <f t="shared" si="0"/>
        <v>0</v>
      </c>
      <c r="G28" s="153">
        <v>0</v>
      </c>
      <c r="H28" s="153"/>
      <c r="I28" s="153"/>
      <c r="J28" s="102">
        <f t="shared" si="1"/>
        <v>0</v>
      </c>
    </row>
    <row r="29" spans="1:10" ht="15" customHeight="1" x14ac:dyDescent="0.3">
      <c r="A29" s="5" t="s">
        <v>469</v>
      </c>
      <c r="B29" s="6" t="s">
        <v>285</v>
      </c>
      <c r="C29" s="153">
        <v>0</v>
      </c>
      <c r="D29" s="153"/>
      <c r="E29" s="153"/>
      <c r="F29" s="102">
        <f t="shared" si="0"/>
        <v>0</v>
      </c>
      <c r="G29" s="153">
        <v>0</v>
      </c>
      <c r="H29" s="153"/>
      <c r="I29" s="153"/>
      <c r="J29" s="102">
        <f t="shared" si="1"/>
        <v>0</v>
      </c>
    </row>
    <row r="30" spans="1:10" ht="15" customHeight="1" x14ac:dyDescent="0.3">
      <c r="A30" s="5" t="s">
        <v>470</v>
      </c>
      <c r="B30" s="6" t="s">
        <v>290</v>
      </c>
      <c r="C30" s="153">
        <v>0</v>
      </c>
      <c r="D30" s="153"/>
      <c r="E30" s="153"/>
      <c r="F30" s="102">
        <f t="shared" si="0"/>
        <v>0</v>
      </c>
      <c r="G30" s="153">
        <v>0</v>
      </c>
      <c r="H30" s="153"/>
      <c r="I30" s="153"/>
      <c r="J30" s="102">
        <f t="shared" si="1"/>
        <v>0</v>
      </c>
    </row>
    <row r="31" spans="1:10" ht="15" customHeight="1" x14ac:dyDescent="0.3">
      <c r="A31" s="7" t="s">
        <v>498</v>
      </c>
      <c r="B31" s="8" t="s">
        <v>293</v>
      </c>
      <c r="C31" s="102">
        <f>SUM(C26:C30)</f>
        <v>0</v>
      </c>
      <c r="D31" s="102">
        <f>SUM(D26:D30)</f>
        <v>0</v>
      </c>
      <c r="E31" s="102">
        <f>SUM(E26:E30)</f>
        <v>0</v>
      </c>
      <c r="F31" s="102">
        <f t="shared" si="0"/>
        <v>0</v>
      </c>
      <c r="G31" s="102">
        <f>SUM(G26:G30)</f>
        <v>0</v>
      </c>
      <c r="H31" s="102">
        <f>SUM(H26:H30)</f>
        <v>0</v>
      </c>
      <c r="I31" s="102">
        <f>SUM(I26:I30)</f>
        <v>0</v>
      </c>
      <c r="J31" s="102">
        <f t="shared" si="1"/>
        <v>0</v>
      </c>
    </row>
    <row r="32" spans="1:10" ht="15" customHeight="1" x14ac:dyDescent="0.3">
      <c r="A32" s="5" t="s">
        <v>471</v>
      </c>
      <c r="B32" s="6" t="s">
        <v>294</v>
      </c>
      <c r="C32" s="153">
        <v>0</v>
      </c>
      <c r="D32" s="153"/>
      <c r="E32" s="153"/>
      <c r="F32" s="102">
        <f t="shared" si="0"/>
        <v>0</v>
      </c>
      <c r="G32" s="153">
        <v>0</v>
      </c>
      <c r="H32" s="153"/>
      <c r="I32" s="153"/>
      <c r="J32" s="102">
        <f t="shared" si="1"/>
        <v>0</v>
      </c>
    </row>
    <row r="33" spans="1:10" ht="15" customHeight="1" x14ac:dyDescent="0.3">
      <c r="A33" s="38" t="s">
        <v>499</v>
      </c>
      <c r="B33" s="48" t="s">
        <v>295</v>
      </c>
      <c r="C33" s="102">
        <f>+C22+C23+C24+C25+C31+C32</f>
        <v>0</v>
      </c>
      <c r="D33" s="102">
        <f>+D22+D23+D24+D25+D31+D32</f>
        <v>0</v>
      </c>
      <c r="E33" s="102">
        <f>+E22+E23+E24+E25+E31+E32</f>
        <v>0</v>
      </c>
      <c r="F33" s="102">
        <f t="shared" si="0"/>
        <v>0</v>
      </c>
      <c r="G33" s="102">
        <f>+G22+G23+G24+G25+G31+G32</f>
        <v>0</v>
      </c>
      <c r="H33" s="102">
        <f>+H22+H23+H24+H25+H31+H32</f>
        <v>0</v>
      </c>
      <c r="I33" s="102">
        <f>+I22+I23+I24+I25+I31+I32</f>
        <v>0</v>
      </c>
      <c r="J33" s="102">
        <f t="shared" si="1"/>
        <v>0</v>
      </c>
    </row>
    <row r="34" spans="1:10" ht="15" customHeight="1" x14ac:dyDescent="0.3">
      <c r="A34" s="13" t="s">
        <v>296</v>
      </c>
      <c r="B34" s="6" t="s">
        <v>297</v>
      </c>
      <c r="C34" s="153">
        <v>0</v>
      </c>
      <c r="D34" s="153"/>
      <c r="E34" s="153"/>
      <c r="F34" s="102">
        <f t="shared" si="0"/>
        <v>0</v>
      </c>
      <c r="G34" s="153">
        <v>0</v>
      </c>
      <c r="H34" s="153"/>
      <c r="I34" s="153"/>
      <c r="J34" s="102">
        <f t="shared" si="1"/>
        <v>0</v>
      </c>
    </row>
    <row r="35" spans="1:10" ht="15" customHeight="1" x14ac:dyDescent="0.3">
      <c r="A35" s="13" t="s">
        <v>472</v>
      </c>
      <c r="B35" s="6" t="s">
        <v>298</v>
      </c>
      <c r="C35" s="153">
        <v>0</v>
      </c>
      <c r="D35" s="153"/>
      <c r="E35" s="153"/>
      <c r="F35" s="102">
        <f t="shared" si="0"/>
        <v>0</v>
      </c>
      <c r="G35" s="153">
        <v>0</v>
      </c>
      <c r="H35" s="153"/>
      <c r="I35" s="153"/>
      <c r="J35" s="102">
        <f t="shared" si="1"/>
        <v>0</v>
      </c>
    </row>
    <row r="36" spans="1:10" ht="15" customHeight="1" x14ac:dyDescent="0.3">
      <c r="A36" s="13" t="s">
        <v>473</v>
      </c>
      <c r="B36" s="6" t="s">
        <v>299</v>
      </c>
      <c r="C36" s="153">
        <v>0</v>
      </c>
      <c r="D36" s="153"/>
      <c r="E36" s="153"/>
      <c r="F36" s="102">
        <f t="shared" si="0"/>
        <v>0</v>
      </c>
      <c r="G36" s="153">
        <v>0</v>
      </c>
      <c r="H36" s="153"/>
      <c r="I36" s="153"/>
      <c r="J36" s="102">
        <f t="shared" si="1"/>
        <v>0</v>
      </c>
    </row>
    <row r="37" spans="1:10" ht="15" customHeight="1" x14ac:dyDescent="0.3">
      <c r="A37" s="13" t="s">
        <v>474</v>
      </c>
      <c r="B37" s="6" t="s">
        <v>300</v>
      </c>
      <c r="C37" s="153">
        <v>0</v>
      </c>
      <c r="D37" s="153"/>
      <c r="E37" s="153"/>
      <c r="F37" s="102">
        <f t="shared" si="0"/>
        <v>0</v>
      </c>
      <c r="G37" s="153">
        <v>0</v>
      </c>
      <c r="H37" s="153"/>
      <c r="I37" s="153"/>
      <c r="J37" s="102">
        <f t="shared" si="1"/>
        <v>0</v>
      </c>
    </row>
    <row r="38" spans="1:10" ht="15" customHeight="1" x14ac:dyDescent="0.3">
      <c r="A38" s="13" t="s">
        <v>301</v>
      </c>
      <c r="B38" s="6" t="s">
        <v>302</v>
      </c>
      <c r="C38" s="153">
        <v>321200</v>
      </c>
      <c r="D38" s="153"/>
      <c r="E38" s="153"/>
      <c r="F38" s="102">
        <f t="shared" si="0"/>
        <v>321200</v>
      </c>
      <c r="G38" s="153">
        <v>321200</v>
      </c>
      <c r="H38" s="153"/>
      <c r="I38" s="153"/>
      <c r="J38" s="102">
        <f t="shared" si="1"/>
        <v>321200</v>
      </c>
    </row>
    <row r="39" spans="1:10" ht="15" customHeight="1" x14ac:dyDescent="0.3">
      <c r="A39" s="13" t="s">
        <v>303</v>
      </c>
      <c r="B39" s="6" t="s">
        <v>304</v>
      </c>
      <c r="C39" s="153">
        <v>0</v>
      </c>
      <c r="D39" s="153"/>
      <c r="E39" s="153"/>
      <c r="F39" s="102">
        <f t="shared" si="0"/>
        <v>0</v>
      </c>
      <c r="G39" s="153">
        <v>0</v>
      </c>
      <c r="H39" s="153"/>
      <c r="I39" s="153"/>
      <c r="J39" s="102">
        <f t="shared" si="1"/>
        <v>0</v>
      </c>
    </row>
    <row r="40" spans="1:10" ht="15" customHeight="1" x14ac:dyDescent="0.3">
      <c r="A40" s="13" t="s">
        <v>305</v>
      </c>
      <c r="B40" s="6" t="s">
        <v>306</v>
      </c>
      <c r="C40" s="153">
        <v>0</v>
      </c>
      <c r="D40" s="153"/>
      <c r="E40" s="153"/>
      <c r="F40" s="102">
        <f t="shared" si="0"/>
        <v>0</v>
      </c>
      <c r="G40" s="153">
        <v>0</v>
      </c>
      <c r="H40" s="153"/>
      <c r="I40" s="153"/>
      <c r="J40" s="102">
        <f t="shared" si="1"/>
        <v>0</v>
      </c>
    </row>
    <row r="41" spans="1:10" ht="15" customHeight="1" x14ac:dyDescent="0.3">
      <c r="A41" s="13" t="s">
        <v>475</v>
      </c>
      <c r="B41" s="6" t="s">
        <v>307</v>
      </c>
      <c r="C41" s="153">
        <v>0</v>
      </c>
      <c r="D41" s="153"/>
      <c r="E41" s="153"/>
      <c r="F41" s="102">
        <f t="shared" si="0"/>
        <v>0</v>
      </c>
      <c r="G41" s="153">
        <v>0</v>
      </c>
      <c r="H41" s="153"/>
      <c r="I41" s="153"/>
      <c r="J41" s="102">
        <f t="shared" si="1"/>
        <v>0</v>
      </c>
    </row>
    <row r="42" spans="1:10" ht="15" customHeight="1" x14ac:dyDescent="0.3">
      <c r="A42" s="13" t="s">
        <v>476</v>
      </c>
      <c r="B42" s="6" t="s">
        <v>308</v>
      </c>
      <c r="C42" s="153">
        <v>0</v>
      </c>
      <c r="D42" s="153"/>
      <c r="E42" s="153"/>
      <c r="F42" s="102">
        <f t="shared" si="0"/>
        <v>0</v>
      </c>
      <c r="G42" s="153">
        <v>0</v>
      </c>
      <c r="H42" s="153"/>
      <c r="I42" s="153"/>
      <c r="J42" s="102">
        <f t="shared" si="1"/>
        <v>0</v>
      </c>
    </row>
    <row r="43" spans="1:10" ht="15" customHeight="1" x14ac:dyDescent="0.3">
      <c r="A43" s="13" t="s">
        <v>477</v>
      </c>
      <c r="B43" s="6" t="s">
        <v>309</v>
      </c>
      <c r="C43" s="153">
        <v>0</v>
      </c>
      <c r="D43" s="153"/>
      <c r="E43" s="153"/>
      <c r="F43" s="102">
        <f t="shared" si="0"/>
        <v>0</v>
      </c>
      <c r="G43" s="153">
        <v>0</v>
      </c>
      <c r="H43" s="153"/>
      <c r="I43" s="153"/>
      <c r="J43" s="102">
        <f t="shared" si="1"/>
        <v>0</v>
      </c>
    </row>
    <row r="44" spans="1:10" ht="15" customHeight="1" x14ac:dyDescent="0.3">
      <c r="A44" s="47" t="s">
        <v>500</v>
      </c>
      <c r="B44" s="48" t="s">
        <v>310</v>
      </c>
      <c r="C44" s="102">
        <f>SUM(C34:C43)</f>
        <v>321200</v>
      </c>
      <c r="D44" s="102">
        <f>SUM(D34:D43)</f>
        <v>0</v>
      </c>
      <c r="E44" s="102">
        <f>SUM(E34:E43)</f>
        <v>0</v>
      </c>
      <c r="F44" s="102">
        <f t="shared" si="0"/>
        <v>321200</v>
      </c>
      <c r="G44" s="102">
        <f>SUM(G34:G43)</f>
        <v>321200</v>
      </c>
      <c r="H44" s="102">
        <f>SUM(H34:H43)</f>
        <v>0</v>
      </c>
      <c r="I44" s="102">
        <f>SUM(I34:I43)</f>
        <v>0</v>
      </c>
      <c r="J44" s="102">
        <f t="shared" si="1"/>
        <v>321200</v>
      </c>
    </row>
    <row r="45" spans="1:10" ht="15" customHeight="1" x14ac:dyDescent="0.3">
      <c r="A45" s="13" t="s">
        <v>319</v>
      </c>
      <c r="B45" s="6" t="s">
        <v>320</v>
      </c>
      <c r="C45" s="153">
        <v>0</v>
      </c>
      <c r="D45" s="153"/>
      <c r="E45" s="153"/>
      <c r="F45" s="102">
        <f t="shared" si="0"/>
        <v>0</v>
      </c>
      <c r="G45" s="153">
        <v>0</v>
      </c>
      <c r="H45" s="153"/>
      <c r="I45" s="153"/>
      <c r="J45" s="102">
        <f t="shared" si="1"/>
        <v>0</v>
      </c>
    </row>
    <row r="46" spans="1:10" ht="15" customHeight="1" x14ac:dyDescent="0.3">
      <c r="A46" s="5" t="s">
        <v>481</v>
      </c>
      <c r="B46" s="6" t="s">
        <v>321</v>
      </c>
      <c r="C46" s="153">
        <v>0</v>
      </c>
      <c r="D46" s="153"/>
      <c r="E46" s="153"/>
      <c r="F46" s="102">
        <f t="shared" si="0"/>
        <v>0</v>
      </c>
      <c r="G46" s="153">
        <v>0</v>
      </c>
      <c r="H46" s="153"/>
      <c r="I46" s="153"/>
      <c r="J46" s="102">
        <f t="shared" si="1"/>
        <v>0</v>
      </c>
    </row>
    <row r="47" spans="1:10" ht="15" customHeight="1" x14ac:dyDescent="0.3">
      <c r="A47" s="13" t="s">
        <v>482</v>
      </c>
      <c r="B47" s="6" t="s">
        <v>322</v>
      </c>
      <c r="C47" s="153">
        <v>0</v>
      </c>
      <c r="D47" s="153"/>
      <c r="E47" s="153"/>
      <c r="F47" s="102">
        <f t="shared" si="0"/>
        <v>0</v>
      </c>
      <c r="G47" s="153">
        <v>0</v>
      </c>
      <c r="H47" s="153"/>
      <c r="I47" s="153"/>
      <c r="J47" s="102">
        <f t="shared" si="1"/>
        <v>0</v>
      </c>
    </row>
    <row r="48" spans="1:10" ht="15" customHeight="1" x14ac:dyDescent="0.3">
      <c r="A48" s="38" t="s">
        <v>502</v>
      </c>
      <c r="B48" s="48" t="s">
        <v>323</v>
      </c>
      <c r="C48" s="102">
        <f>SUM(C45:C47)</f>
        <v>0</v>
      </c>
      <c r="D48" s="102">
        <f>SUM(D45:D47)</f>
        <v>0</v>
      </c>
      <c r="E48" s="102">
        <f>SUM(E45:E47)</f>
        <v>0</v>
      </c>
      <c r="F48" s="102">
        <f t="shared" si="0"/>
        <v>0</v>
      </c>
      <c r="G48" s="102">
        <f>SUM(G45:G47)</f>
        <v>0</v>
      </c>
      <c r="H48" s="102">
        <f>SUM(H45:H47)</f>
        <v>0</v>
      </c>
      <c r="I48" s="102">
        <f>SUM(I45:I47)</f>
        <v>0</v>
      </c>
      <c r="J48" s="102">
        <f t="shared" si="1"/>
        <v>0</v>
      </c>
    </row>
    <row r="49" spans="1:10" ht="15" customHeight="1" x14ac:dyDescent="0.3">
      <c r="A49" s="57" t="s">
        <v>566</v>
      </c>
      <c r="B49" s="60"/>
      <c r="C49" s="103">
        <f>+C19+C33+C44+C48</f>
        <v>321200</v>
      </c>
      <c r="D49" s="103">
        <f>+D19+D33+D44+D48</f>
        <v>0</v>
      </c>
      <c r="E49" s="103">
        <f>+E19+E33+E44+E48</f>
        <v>0</v>
      </c>
      <c r="F49" s="103">
        <f t="shared" si="0"/>
        <v>321200</v>
      </c>
      <c r="G49" s="103">
        <f>+G19+G33+G44+G48</f>
        <v>321200</v>
      </c>
      <c r="H49" s="103">
        <f>+H19+H33+H44+H48</f>
        <v>0</v>
      </c>
      <c r="I49" s="103">
        <f>+I19+I33+I44+I48</f>
        <v>0</v>
      </c>
      <c r="J49" s="103">
        <f t="shared" si="1"/>
        <v>321200</v>
      </c>
    </row>
    <row r="50" spans="1:10" ht="15" customHeight="1" x14ac:dyDescent="0.3">
      <c r="A50" s="5" t="s">
        <v>265</v>
      </c>
      <c r="B50" s="6" t="s">
        <v>266</v>
      </c>
      <c r="C50" s="153">
        <v>0</v>
      </c>
      <c r="D50" s="153"/>
      <c r="E50" s="153"/>
      <c r="F50" s="102">
        <f t="shared" si="0"/>
        <v>0</v>
      </c>
      <c r="G50" s="153">
        <v>0</v>
      </c>
      <c r="H50" s="153"/>
      <c r="I50" s="153"/>
      <c r="J50" s="102">
        <f t="shared" si="1"/>
        <v>0</v>
      </c>
    </row>
    <row r="51" spans="1:10" ht="15" customHeight="1" x14ac:dyDescent="0.3">
      <c r="A51" s="5" t="s">
        <v>267</v>
      </c>
      <c r="B51" s="6" t="s">
        <v>268</v>
      </c>
      <c r="C51" s="153">
        <v>0</v>
      </c>
      <c r="D51" s="153"/>
      <c r="E51" s="153"/>
      <c r="F51" s="102">
        <f t="shared" si="0"/>
        <v>0</v>
      </c>
      <c r="G51" s="153">
        <v>0</v>
      </c>
      <c r="H51" s="153"/>
      <c r="I51" s="153"/>
      <c r="J51" s="102">
        <f t="shared" si="1"/>
        <v>0</v>
      </c>
    </row>
    <row r="52" spans="1:10" ht="15" customHeight="1" x14ac:dyDescent="0.3">
      <c r="A52" s="5" t="s">
        <v>459</v>
      </c>
      <c r="B52" s="6" t="s">
        <v>269</v>
      </c>
      <c r="C52" s="153">
        <v>0</v>
      </c>
      <c r="D52" s="153"/>
      <c r="E52" s="153"/>
      <c r="F52" s="102">
        <f t="shared" si="0"/>
        <v>0</v>
      </c>
      <c r="G52" s="153">
        <v>0</v>
      </c>
      <c r="H52" s="153"/>
      <c r="I52" s="153"/>
      <c r="J52" s="102">
        <f t="shared" si="1"/>
        <v>0</v>
      </c>
    </row>
    <row r="53" spans="1:10" ht="15" customHeight="1" x14ac:dyDescent="0.3">
      <c r="A53" s="5" t="s">
        <v>460</v>
      </c>
      <c r="B53" s="6" t="s">
        <v>270</v>
      </c>
      <c r="C53" s="153">
        <v>0</v>
      </c>
      <c r="D53" s="153"/>
      <c r="E53" s="153"/>
      <c r="F53" s="102">
        <f t="shared" si="0"/>
        <v>0</v>
      </c>
      <c r="G53" s="153">
        <v>0</v>
      </c>
      <c r="H53" s="153"/>
      <c r="I53" s="153"/>
      <c r="J53" s="102">
        <f t="shared" si="1"/>
        <v>0</v>
      </c>
    </row>
    <row r="54" spans="1:10" ht="15" customHeight="1" x14ac:dyDescent="0.3">
      <c r="A54" s="5" t="s">
        <v>461</v>
      </c>
      <c r="B54" s="6" t="s">
        <v>271</v>
      </c>
      <c r="C54" s="153">
        <v>0</v>
      </c>
      <c r="D54" s="153"/>
      <c r="E54" s="153"/>
      <c r="F54" s="102">
        <f t="shared" si="0"/>
        <v>0</v>
      </c>
      <c r="G54" s="153">
        <v>0</v>
      </c>
      <c r="H54" s="153"/>
      <c r="I54" s="153"/>
      <c r="J54" s="102">
        <f t="shared" si="1"/>
        <v>0</v>
      </c>
    </row>
    <row r="55" spans="1:10" ht="15" customHeight="1" x14ac:dyDescent="0.3">
      <c r="A55" s="38" t="s">
        <v>496</v>
      </c>
      <c r="B55" s="48" t="s">
        <v>272</v>
      </c>
      <c r="C55" s="102">
        <f>SUM(C50:C54)</f>
        <v>0</v>
      </c>
      <c r="D55" s="102">
        <f>SUM(D50:D54)</f>
        <v>0</v>
      </c>
      <c r="E55" s="102">
        <f>SUM(E50:E54)</f>
        <v>0</v>
      </c>
      <c r="F55" s="102">
        <f t="shared" si="0"/>
        <v>0</v>
      </c>
      <c r="G55" s="102">
        <f>SUM(G50:G54)</f>
        <v>0</v>
      </c>
      <c r="H55" s="102">
        <f>SUM(H50:H54)</f>
        <v>0</v>
      </c>
      <c r="I55" s="102">
        <f>SUM(I50:I54)</f>
        <v>0</v>
      </c>
      <c r="J55" s="102">
        <f t="shared" si="1"/>
        <v>0</v>
      </c>
    </row>
    <row r="56" spans="1:10" ht="15" customHeight="1" x14ac:dyDescent="0.3">
      <c r="A56" s="13" t="s">
        <v>478</v>
      </c>
      <c r="B56" s="6" t="s">
        <v>311</v>
      </c>
      <c r="C56" s="153">
        <v>0</v>
      </c>
      <c r="D56" s="153"/>
      <c r="E56" s="153"/>
      <c r="F56" s="102">
        <f t="shared" si="0"/>
        <v>0</v>
      </c>
      <c r="G56" s="153">
        <v>0</v>
      </c>
      <c r="H56" s="153"/>
      <c r="I56" s="153"/>
      <c r="J56" s="102">
        <f t="shared" si="1"/>
        <v>0</v>
      </c>
    </row>
    <row r="57" spans="1:10" ht="15" customHeight="1" x14ac:dyDescent="0.3">
      <c r="A57" s="13" t="s">
        <v>479</v>
      </c>
      <c r="B57" s="6" t="s">
        <v>312</v>
      </c>
      <c r="C57" s="153">
        <v>0</v>
      </c>
      <c r="D57" s="153"/>
      <c r="E57" s="153"/>
      <c r="F57" s="102">
        <f t="shared" si="0"/>
        <v>0</v>
      </c>
      <c r="G57" s="153">
        <v>0</v>
      </c>
      <c r="H57" s="153"/>
      <c r="I57" s="153"/>
      <c r="J57" s="102">
        <f t="shared" si="1"/>
        <v>0</v>
      </c>
    </row>
    <row r="58" spans="1:10" ht="15" customHeight="1" x14ac:dyDescent="0.3">
      <c r="A58" s="13" t="s">
        <v>313</v>
      </c>
      <c r="B58" s="6" t="s">
        <v>314</v>
      </c>
      <c r="C58" s="153">
        <v>0</v>
      </c>
      <c r="D58" s="153"/>
      <c r="E58" s="153"/>
      <c r="F58" s="102">
        <f t="shared" si="0"/>
        <v>0</v>
      </c>
      <c r="G58" s="153">
        <v>0</v>
      </c>
      <c r="H58" s="153"/>
      <c r="I58" s="153"/>
      <c r="J58" s="102">
        <f t="shared" si="1"/>
        <v>0</v>
      </c>
    </row>
    <row r="59" spans="1:10" ht="15" customHeight="1" x14ac:dyDescent="0.3">
      <c r="A59" s="13" t="s">
        <v>480</v>
      </c>
      <c r="B59" s="6" t="s">
        <v>315</v>
      </c>
      <c r="C59" s="153">
        <v>0</v>
      </c>
      <c r="D59" s="153"/>
      <c r="E59" s="153"/>
      <c r="F59" s="102">
        <f t="shared" si="0"/>
        <v>0</v>
      </c>
      <c r="G59" s="153">
        <v>0</v>
      </c>
      <c r="H59" s="153"/>
      <c r="I59" s="153"/>
      <c r="J59" s="102">
        <f t="shared" si="1"/>
        <v>0</v>
      </c>
    </row>
    <row r="60" spans="1:10" ht="15" customHeight="1" x14ac:dyDescent="0.3">
      <c r="A60" s="13" t="s">
        <v>316</v>
      </c>
      <c r="B60" s="6" t="s">
        <v>317</v>
      </c>
      <c r="C60" s="153">
        <v>0</v>
      </c>
      <c r="D60" s="153"/>
      <c r="E60" s="153"/>
      <c r="F60" s="102">
        <f t="shared" si="0"/>
        <v>0</v>
      </c>
      <c r="G60" s="153">
        <v>0</v>
      </c>
      <c r="H60" s="153"/>
      <c r="I60" s="153"/>
      <c r="J60" s="102">
        <f t="shared" si="1"/>
        <v>0</v>
      </c>
    </row>
    <row r="61" spans="1:10" ht="15" customHeight="1" x14ac:dyDescent="0.3">
      <c r="A61" s="38" t="s">
        <v>501</v>
      </c>
      <c r="B61" s="48" t="s">
        <v>318</v>
      </c>
      <c r="C61" s="102">
        <f>SUM(C56:C60)</f>
        <v>0</v>
      </c>
      <c r="D61" s="102">
        <f>SUM(D56:D60)</f>
        <v>0</v>
      </c>
      <c r="E61" s="102">
        <f>SUM(E56:E60)</f>
        <v>0</v>
      </c>
      <c r="F61" s="102">
        <f t="shared" si="0"/>
        <v>0</v>
      </c>
      <c r="G61" s="102">
        <f>SUM(G56:G60)</f>
        <v>0</v>
      </c>
      <c r="H61" s="102">
        <f>SUM(H56:H60)</f>
        <v>0</v>
      </c>
      <c r="I61" s="102">
        <f>SUM(I56:I60)</f>
        <v>0</v>
      </c>
      <c r="J61" s="102">
        <f t="shared" si="1"/>
        <v>0</v>
      </c>
    </row>
    <row r="62" spans="1:10" ht="15" customHeight="1" x14ac:dyDescent="0.3">
      <c r="A62" s="13" t="s">
        <v>324</v>
      </c>
      <c r="B62" s="6" t="s">
        <v>325</v>
      </c>
      <c r="C62" s="153">
        <v>0</v>
      </c>
      <c r="D62" s="153"/>
      <c r="E62" s="153"/>
      <c r="F62" s="102">
        <f t="shared" si="0"/>
        <v>0</v>
      </c>
      <c r="G62" s="153">
        <v>0</v>
      </c>
      <c r="H62" s="153"/>
      <c r="I62" s="153"/>
      <c r="J62" s="102">
        <f t="shared" si="1"/>
        <v>0</v>
      </c>
    </row>
    <row r="63" spans="1:10" ht="15" customHeight="1" x14ac:dyDescent="0.3">
      <c r="A63" s="5" t="s">
        <v>483</v>
      </c>
      <c r="B63" s="6" t="s">
        <v>326</v>
      </c>
      <c r="C63" s="153">
        <v>0</v>
      </c>
      <c r="D63" s="153"/>
      <c r="E63" s="153"/>
      <c r="F63" s="102">
        <f t="shared" si="0"/>
        <v>0</v>
      </c>
      <c r="G63" s="153">
        <v>0</v>
      </c>
      <c r="H63" s="153"/>
      <c r="I63" s="153"/>
      <c r="J63" s="102">
        <f t="shared" si="1"/>
        <v>0</v>
      </c>
    </row>
    <row r="64" spans="1:10" ht="15" customHeight="1" x14ac:dyDescent="0.3">
      <c r="A64" s="13" t="s">
        <v>484</v>
      </c>
      <c r="B64" s="6" t="s">
        <v>327</v>
      </c>
      <c r="C64" s="153">
        <v>0</v>
      </c>
      <c r="D64" s="153"/>
      <c r="E64" s="153"/>
      <c r="F64" s="102">
        <f t="shared" si="0"/>
        <v>0</v>
      </c>
      <c r="G64" s="153">
        <v>0</v>
      </c>
      <c r="H64" s="153"/>
      <c r="I64" s="153"/>
      <c r="J64" s="102">
        <f t="shared" si="1"/>
        <v>0</v>
      </c>
    </row>
    <row r="65" spans="1:10" ht="15" customHeight="1" x14ac:dyDescent="0.3">
      <c r="A65" s="38" t="s">
        <v>504</v>
      </c>
      <c r="B65" s="48" t="s">
        <v>328</v>
      </c>
      <c r="C65" s="102">
        <f>SUM(C62:C64)</f>
        <v>0</v>
      </c>
      <c r="D65" s="102">
        <f>SUM(D62:D64)</f>
        <v>0</v>
      </c>
      <c r="E65" s="102">
        <f>SUM(E62:E64)</f>
        <v>0</v>
      </c>
      <c r="F65" s="102">
        <f t="shared" si="0"/>
        <v>0</v>
      </c>
      <c r="G65" s="102">
        <f>SUM(G62:G64)</f>
        <v>0</v>
      </c>
      <c r="H65" s="102">
        <f>SUM(H62:H64)</f>
        <v>0</v>
      </c>
      <c r="I65" s="102">
        <f>SUM(I62:I64)</f>
        <v>0</v>
      </c>
      <c r="J65" s="102">
        <f t="shared" si="1"/>
        <v>0</v>
      </c>
    </row>
    <row r="66" spans="1:10" ht="15" customHeight="1" x14ac:dyDescent="0.3">
      <c r="A66" s="57" t="s">
        <v>565</v>
      </c>
      <c r="B66" s="60"/>
      <c r="C66" s="103">
        <f>+C55+C61+C65</f>
        <v>0</v>
      </c>
      <c r="D66" s="103">
        <f>+D55+D61+D65</f>
        <v>0</v>
      </c>
      <c r="E66" s="103">
        <f>+E55+E61+E65</f>
        <v>0</v>
      </c>
      <c r="F66" s="103">
        <f t="shared" si="0"/>
        <v>0</v>
      </c>
      <c r="G66" s="103">
        <f>+G55+G61+G65</f>
        <v>0</v>
      </c>
      <c r="H66" s="103">
        <f>+H55+H61+H65</f>
        <v>0</v>
      </c>
      <c r="I66" s="103">
        <f>+I55+I61+I65</f>
        <v>0</v>
      </c>
      <c r="J66" s="103">
        <f t="shared" si="1"/>
        <v>0</v>
      </c>
    </row>
    <row r="67" spans="1:10" ht="15.6" x14ac:dyDescent="0.3">
      <c r="A67" s="45" t="s">
        <v>503</v>
      </c>
      <c r="B67" s="34" t="s">
        <v>329</v>
      </c>
      <c r="C67" s="104">
        <f>+C49+C66</f>
        <v>321200</v>
      </c>
      <c r="D67" s="104">
        <f>+D49+D66</f>
        <v>0</v>
      </c>
      <c r="E67" s="104">
        <f>+E49+E66</f>
        <v>0</v>
      </c>
      <c r="F67" s="104">
        <f t="shared" si="0"/>
        <v>321200</v>
      </c>
      <c r="G67" s="104">
        <f>+G49+G66</f>
        <v>321200</v>
      </c>
      <c r="H67" s="104">
        <f>+H49+H66</f>
        <v>0</v>
      </c>
      <c r="I67" s="104">
        <f>+I49+I66</f>
        <v>0</v>
      </c>
      <c r="J67" s="104">
        <f t="shared" si="1"/>
        <v>321200</v>
      </c>
    </row>
    <row r="68" spans="1:10" ht="15.6" x14ac:dyDescent="0.3">
      <c r="A68" s="129" t="s">
        <v>29</v>
      </c>
      <c r="B68" s="127"/>
      <c r="C68" s="128">
        <f>+C49-'kiadások óvoda'!C75</f>
        <v>-49649494</v>
      </c>
      <c r="D68" s="128">
        <f>+D49-'kiadások óvoda'!D75</f>
        <v>0</v>
      </c>
      <c r="E68" s="128">
        <f>+E49-'kiadások óvoda'!E75</f>
        <v>0</v>
      </c>
      <c r="F68" s="128">
        <f>+F49-'kiadások óvoda'!F75</f>
        <v>-49649494</v>
      </c>
      <c r="G68" s="128">
        <f>+G49-'kiadások óvoda'!G75</f>
        <v>-49650689</v>
      </c>
      <c r="H68" s="128">
        <f>+H49-'kiadások óvoda'!H75</f>
        <v>0</v>
      </c>
      <c r="I68" s="128">
        <f>+I49-'kiadások óvoda'!I75</f>
        <v>0</v>
      </c>
      <c r="J68" s="128">
        <f>+J49-'kiadások óvoda'!J75</f>
        <v>-49650689</v>
      </c>
    </row>
    <row r="69" spans="1:10" ht="15.6" x14ac:dyDescent="0.3">
      <c r="A69" s="129" t="s">
        <v>30</v>
      </c>
      <c r="B69" s="127"/>
      <c r="C69" s="128">
        <f>+C66-'kiadások óvoda'!C98</f>
        <v>-317500</v>
      </c>
      <c r="D69" s="128">
        <f>+D66-'kiadások óvoda'!D98</f>
        <v>0</v>
      </c>
      <c r="E69" s="128">
        <f>+E66-'kiadások óvoda'!E98</f>
        <v>0</v>
      </c>
      <c r="F69" s="128">
        <f>+F66-'kiadások óvoda'!F98</f>
        <v>-317500</v>
      </c>
      <c r="G69" s="128">
        <f>+G66-'kiadások óvoda'!G98</f>
        <v>-317500</v>
      </c>
      <c r="H69" s="128">
        <f>+H66-'kiadások óvoda'!H98</f>
        <v>0</v>
      </c>
      <c r="I69" s="128">
        <f>+I66-'kiadások óvoda'!I98</f>
        <v>0</v>
      </c>
      <c r="J69" s="128">
        <f>+J66-'kiadások óvoda'!J98</f>
        <v>-317500</v>
      </c>
    </row>
    <row r="70" spans="1:10" x14ac:dyDescent="0.3">
      <c r="A70" s="36" t="s">
        <v>485</v>
      </c>
      <c r="B70" s="5" t="s">
        <v>330</v>
      </c>
      <c r="C70" s="153">
        <v>0</v>
      </c>
      <c r="D70" s="153"/>
      <c r="E70" s="153"/>
      <c r="F70" s="102">
        <f t="shared" si="0"/>
        <v>0</v>
      </c>
      <c r="G70" s="153">
        <v>0</v>
      </c>
      <c r="H70" s="153"/>
      <c r="I70" s="153"/>
      <c r="J70" s="102">
        <f t="shared" si="1"/>
        <v>0</v>
      </c>
    </row>
    <row r="71" spans="1:10" x14ac:dyDescent="0.3">
      <c r="A71" s="13" t="s">
        <v>331</v>
      </c>
      <c r="B71" s="5" t="s">
        <v>332</v>
      </c>
      <c r="C71" s="153">
        <v>0</v>
      </c>
      <c r="D71" s="153"/>
      <c r="E71" s="153"/>
      <c r="F71" s="102">
        <f t="shared" si="0"/>
        <v>0</v>
      </c>
      <c r="G71" s="153">
        <v>0</v>
      </c>
      <c r="H71" s="153"/>
      <c r="I71" s="153"/>
      <c r="J71" s="102">
        <f t="shared" si="1"/>
        <v>0</v>
      </c>
    </row>
    <row r="72" spans="1:10" x14ac:dyDescent="0.3">
      <c r="A72" s="36" t="s">
        <v>486</v>
      </c>
      <c r="B72" s="5" t="s">
        <v>333</v>
      </c>
      <c r="C72" s="153">
        <v>0</v>
      </c>
      <c r="D72" s="153"/>
      <c r="E72" s="153"/>
      <c r="F72" s="102">
        <f t="shared" ref="F72:F97" si="2">SUM(C72:E72)</f>
        <v>0</v>
      </c>
      <c r="G72" s="153">
        <v>0</v>
      </c>
      <c r="H72" s="153"/>
      <c r="I72" s="153"/>
      <c r="J72" s="102">
        <f t="shared" ref="J72:J97" si="3">SUM(G72:I72)</f>
        <v>0</v>
      </c>
    </row>
    <row r="73" spans="1:10" x14ac:dyDescent="0.3">
      <c r="A73" s="15" t="s">
        <v>505</v>
      </c>
      <c r="B73" s="7" t="s">
        <v>334</v>
      </c>
      <c r="C73" s="102">
        <f>SUM(C70:C72)</f>
        <v>0</v>
      </c>
      <c r="D73" s="102">
        <f>SUM(D70:D72)</f>
        <v>0</v>
      </c>
      <c r="E73" s="102">
        <f>SUM(E70:E72)</f>
        <v>0</v>
      </c>
      <c r="F73" s="102">
        <f t="shared" si="2"/>
        <v>0</v>
      </c>
      <c r="G73" s="102">
        <f>SUM(G70:G72)</f>
        <v>0</v>
      </c>
      <c r="H73" s="102">
        <f>SUM(H70:H72)</f>
        <v>0</v>
      </c>
      <c r="I73" s="102">
        <f>SUM(I70:I72)</f>
        <v>0</v>
      </c>
      <c r="J73" s="102">
        <f t="shared" si="3"/>
        <v>0</v>
      </c>
    </row>
    <row r="74" spans="1:10" x14ac:dyDescent="0.3">
      <c r="A74" s="13" t="s">
        <v>487</v>
      </c>
      <c r="B74" s="5" t="s">
        <v>335</v>
      </c>
      <c r="C74" s="153">
        <v>0</v>
      </c>
      <c r="D74" s="153"/>
      <c r="E74" s="153"/>
      <c r="F74" s="102">
        <f t="shared" si="2"/>
        <v>0</v>
      </c>
      <c r="G74" s="153">
        <v>0</v>
      </c>
      <c r="H74" s="153"/>
      <c r="I74" s="153"/>
      <c r="J74" s="102">
        <f t="shared" si="3"/>
        <v>0</v>
      </c>
    </row>
    <row r="75" spans="1:10" x14ac:dyDescent="0.3">
      <c r="A75" s="36" t="s">
        <v>336</v>
      </c>
      <c r="B75" s="5" t="s">
        <v>337</v>
      </c>
      <c r="C75" s="153">
        <v>0</v>
      </c>
      <c r="D75" s="153"/>
      <c r="E75" s="153"/>
      <c r="F75" s="102">
        <f t="shared" si="2"/>
        <v>0</v>
      </c>
      <c r="G75" s="153">
        <v>0</v>
      </c>
      <c r="H75" s="153"/>
      <c r="I75" s="153"/>
      <c r="J75" s="102">
        <f t="shared" si="3"/>
        <v>0</v>
      </c>
    </row>
    <row r="76" spans="1:10" x14ac:dyDescent="0.3">
      <c r="A76" s="13" t="s">
        <v>488</v>
      </c>
      <c r="B76" s="5" t="s">
        <v>338</v>
      </c>
      <c r="C76" s="153">
        <v>0</v>
      </c>
      <c r="D76" s="153"/>
      <c r="E76" s="153"/>
      <c r="F76" s="102">
        <f t="shared" si="2"/>
        <v>0</v>
      </c>
      <c r="G76" s="153">
        <v>0</v>
      </c>
      <c r="H76" s="153"/>
      <c r="I76" s="153"/>
      <c r="J76" s="102">
        <f t="shared" si="3"/>
        <v>0</v>
      </c>
    </row>
    <row r="77" spans="1:10" x14ac:dyDescent="0.3">
      <c r="A77" s="36" t="s">
        <v>339</v>
      </c>
      <c r="B77" s="5" t="s">
        <v>340</v>
      </c>
      <c r="C77" s="153">
        <v>0</v>
      </c>
      <c r="D77" s="153"/>
      <c r="E77" s="153"/>
      <c r="F77" s="102">
        <f t="shared" si="2"/>
        <v>0</v>
      </c>
      <c r="G77" s="153">
        <v>0</v>
      </c>
      <c r="H77" s="153"/>
      <c r="I77" s="153"/>
      <c r="J77" s="102">
        <f t="shared" si="3"/>
        <v>0</v>
      </c>
    </row>
    <row r="78" spans="1:10" x14ac:dyDescent="0.3">
      <c r="A78" s="14" t="s">
        <v>506</v>
      </c>
      <c r="B78" s="7" t="s">
        <v>341</v>
      </c>
      <c r="C78" s="102">
        <f>SUM(C74:C77)</f>
        <v>0</v>
      </c>
      <c r="D78" s="102">
        <f>SUM(D74:D77)</f>
        <v>0</v>
      </c>
      <c r="E78" s="102">
        <f>SUM(E74:E77)</f>
        <v>0</v>
      </c>
      <c r="F78" s="102">
        <f t="shared" si="2"/>
        <v>0</v>
      </c>
      <c r="G78" s="102">
        <f>SUM(G74:G77)</f>
        <v>0</v>
      </c>
      <c r="H78" s="102">
        <f>SUM(H74:H77)</f>
        <v>0</v>
      </c>
      <c r="I78" s="102">
        <f>SUM(I74:I77)</f>
        <v>0</v>
      </c>
      <c r="J78" s="102">
        <f t="shared" si="3"/>
        <v>0</v>
      </c>
    </row>
    <row r="79" spans="1:10" x14ac:dyDescent="0.3">
      <c r="A79" s="5" t="s">
        <v>616</v>
      </c>
      <c r="B79" s="5" t="s">
        <v>342</v>
      </c>
      <c r="C79" s="153">
        <v>1193900</v>
      </c>
      <c r="D79" s="153"/>
      <c r="E79" s="153"/>
      <c r="F79" s="102">
        <f t="shared" si="2"/>
        <v>1193900</v>
      </c>
      <c r="G79" s="153">
        <v>1195095</v>
      </c>
      <c r="H79" s="153"/>
      <c r="I79" s="153"/>
      <c r="J79" s="102">
        <f t="shared" si="3"/>
        <v>1195095</v>
      </c>
    </row>
    <row r="80" spans="1:10" x14ac:dyDescent="0.3">
      <c r="A80" s="5" t="s">
        <v>617</v>
      </c>
      <c r="B80" s="5" t="s">
        <v>342</v>
      </c>
      <c r="C80" s="153">
        <v>0</v>
      </c>
      <c r="D80" s="153"/>
      <c r="E80" s="153"/>
      <c r="F80" s="102">
        <f t="shared" si="2"/>
        <v>0</v>
      </c>
      <c r="G80" s="153">
        <v>0</v>
      </c>
      <c r="H80" s="153"/>
      <c r="I80" s="153"/>
      <c r="J80" s="102">
        <f t="shared" si="3"/>
        <v>0</v>
      </c>
    </row>
    <row r="81" spans="1:10" x14ac:dyDescent="0.3">
      <c r="A81" s="5" t="s">
        <v>614</v>
      </c>
      <c r="B81" s="5" t="s">
        <v>343</v>
      </c>
      <c r="C81" s="153">
        <v>0</v>
      </c>
      <c r="D81" s="153"/>
      <c r="E81" s="153"/>
      <c r="F81" s="102">
        <f t="shared" si="2"/>
        <v>0</v>
      </c>
      <c r="G81" s="153">
        <v>0</v>
      </c>
      <c r="H81" s="153"/>
      <c r="I81" s="153"/>
      <c r="J81" s="102">
        <f t="shared" si="3"/>
        <v>0</v>
      </c>
    </row>
    <row r="82" spans="1:10" x14ac:dyDescent="0.3">
      <c r="A82" s="5" t="s">
        <v>615</v>
      </c>
      <c r="B82" s="5" t="s">
        <v>343</v>
      </c>
      <c r="C82" s="153">
        <v>0</v>
      </c>
      <c r="D82" s="153"/>
      <c r="E82" s="153"/>
      <c r="F82" s="102">
        <f t="shared" si="2"/>
        <v>0</v>
      </c>
      <c r="G82" s="153">
        <v>0</v>
      </c>
      <c r="H82" s="153"/>
      <c r="I82" s="153"/>
      <c r="J82" s="102">
        <f t="shared" si="3"/>
        <v>0</v>
      </c>
    </row>
    <row r="83" spans="1:10" x14ac:dyDescent="0.3">
      <c r="A83" s="7" t="s">
        <v>507</v>
      </c>
      <c r="B83" s="7" t="s">
        <v>344</v>
      </c>
      <c r="C83" s="102">
        <f>SUM(C79:C82)</f>
        <v>1193900</v>
      </c>
      <c r="D83" s="102">
        <f>SUM(D79:D82)</f>
        <v>0</v>
      </c>
      <c r="E83" s="102">
        <f>SUM(E79:E82)</f>
        <v>0</v>
      </c>
      <c r="F83" s="102">
        <f t="shared" si="2"/>
        <v>1193900</v>
      </c>
      <c r="G83" s="102">
        <f>SUM(G79:G82)</f>
        <v>1195095</v>
      </c>
      <c r="H83" s="102">
        <f>SUM(H79:H82)</f>
        <v>0</v>
      </c>
      <c r="I83" s="102">
        <f>SUM(I79:I82)</f>
        <v>0</v>
      </c>
      <c r="J83" s="102">
        <f t="shared" si="3"/>
        <v>1195095</v>
      </c>
    </row>
    <row r="84" spans="1:10" x14ac:dyDescent="0.3">
      <c r="A84" s="36" t="s">
        <v>345</v>
      </c>
      <c r="B84" s="5" t="s">
        <v>346</v>
      </c>
      <c r="C84" s="153">
        <v>0</v>
      </c>
      <c r="D84" s="153"/>
      <c r="E84" s="153"/>
      <c r="F84" s="102">
        <f t="shared" si="2"/>
        <v>0</v>
      </c>
      <c r="G84" s="153">
        <v>0</v>
      </c>
      <c r="H84" s="153"/>
      <c r="I84" s="153"/>
      <c r="J84" s="102">
        <f t="shared" si="3"/>
        <v>0</v>
      </c>
    </row>
    <row r="85" spans="1:10" x14ac:dyDescent="0.3">
      <c r="A85" s="36" t="s">
        <v>347</v>
      </c>
      <c r="B85" s="5" t="s">
        <v>348</v>
      </c>
      <c r="C85" s="153">
        <v>0</v>
      </c>
      <c r="D85" s="153"/>
      <c r="E85" s="153"/>
      <c r="F85" s="102">
        <f t="shared" si="2"/>
        <v>0</v>
      </c>
      <c r="G85" s="153">
        <v>0</v>
      </c>
      <c r="H85" s="153"/>
      <c r="I85" s="153"/>
      <c r="J85" s="102">
        <f t="shared" si="3"/>
        <v>0</v>
      </c>
    </row>
    <row r="86" spans="1:10" x14ac:dyDescent="0.3">
      <c r="A86" s="36" t="s">
        <v>349</v>
      </c>
      <c r="B86" s="5" t="s">
        <v>350</v>
      </c>
      <c r="C86" s="153">
        <v>48773094</v>
      </c>
      <c r="D86" s="153"/>
      <c r="E86" s="153"/>
      <c r="F86" s="102">
        <f t="shared" si="2"/>
        <v>48773094</v>
      </c>
      <c r="G86" s="153">
        <v>48773094</v>
      </c>
      <c r="H86" s="153"/>
      <c r="I86" s="153"/>
      <c r="J86" s="102">
        <f t="shared" si="3"/>
        <v>48773094</v>
      </c>
    </row>
    <row r="87" spans="1:10" x14ac:dyDescent="0.3">
      <c r="A87" s="36" t="s">
        <v>351</v>
      </c>
      <c r="B87" s="5" t="s">
        <v>352</v>
      </c>
      <c r="C87" s="153">
        <v>0</v>
      </c>
      <c r="D87" s="153"/>
      <c r="E87" s="153"/>
      <c r="F87" s="102">
        <f t="shared" si="2"/>
        <v>0</v>
      </c>
      <c r="G87" s="153">
        <v>0</v>
      </c>
      <c r="H87" s="153"/>
      <c r="I87" s="153"/>
      <c r="J87" s="102">
        <f t="shared" si="3"/>
        <v>0</v>
      </c>
    </row>
    <row r="88" spans="1:10" x14ac:dyDescent="0.3">
      <c r="A88" s="13" t="s">
        <v>489</v>
      </c>
      <c r="B88" s="5" t="s">
        <v>353</v>
      </c>
      <c r="C88" s="153">
        <v>0</v>
      </c>
      <c r="D88" s="153"/>
      <c r="E88" s="153"/>
      <c r="F88" s="102">
        <f t="shared" si="2"/>
        <v>0</v>
      </c>
      <c r="G88" s="153">
        <v>0</v>
      </c>
      <c r="H88" s="153"/>
      <c r="I88" s="153"/>
      <c r="J88" s="102">
        <f t="shared" si="3"/>
        <v>0</v>
      </c>
    </row>
    <row r="89" spans="1:10" x14ac:dyDescent="0.3">
      <c r="A89" s="15" t="s">
        <v>508</v>
      </c>
      <c r="B89" s="7" t="s">
        <v>354</v>
      </c>
      <c r="C89" s="102">
        <f>+C73+C78+C83+C84+C85+C86+C87+C88</f>
        <v>49966994</v>
      </c>
      <c r="D89" s="102">
        <f>+D73+D78+D83+D84+D85+D86+D87+D88</f>
        <v>0</v>
      </c>
      <c r="E89" s="102">
        <f>+E73+E78+E83+E84+E85+E86+E87+E88</f>
        <v>0</v>
      </c>
      <c r="F89" s="102">
        <f t="shared" si="2"/>
        <v>49966994</v>
      </c>
      <c r="G89" s="102">
        <f>+G73+G78+G83+G84+G85+G86+G87+G88</f>
        <v>49968189</v>
      </c>
      <c r="H89" s="102">
        <f>+H73+H78+H83+H84+H85+H86+H87+H88</f>
        <v>0</v>
      </c>
      <c r="I89" s="102">
        <f>+I73+I78+I83+I84+I85+I86+I87+I88</f>
        <v>0</v>
      </c>
      <c r="J89" s="102">
        <f t="shared" si="3"/>
        <v>49968189</v>
      </c>
    </row>
    <row r="90" spans="1:10" x14ac:dyDescent="0.3">
      <c r="A90" s="13" t="s">
        <v>355</v>
      </c>
      <c r="B90" s="5" t="s">
        <v>356</v>
      </c>
      <c r="C90" s="153">
        <v>0</v>
      </c>
      <c r="D90" s="153"/>
      <c r="E90" s="153"/>
      <c r="F90" s="102">
        <f t="shared" si="2"/>
        <v>0</v>
      </c>
      <c r="G90" s="153">
        <v>0</v>
      </c>
      <c r="H90" s="153"/>
      <c r="I90" s="153"/>
      <c r="J90" s="102">
        <f t="shared" si="3"/>
        <v>0</v>
      </c>
    </row>
    <row r="91" spans="1:10" x14ac:dyDescent="0.3">
      <c r="A91" s="13" t="s">
        <v>357</v>
      </c>
      <c r="B91" s="5" t="s">
        <v>358</v>
      </c>
      <c r="C91" s="153">
        <v>0</v>
      </c>
      <c r="D91" s="153"/>
      <c r="E91" s="153"/>
      <c r="F91" s="102">
        <f t="shared" si="2"/>
        <v>0</v>
      </c>
      <c r="G91" s="153">
        <v>0</v>
      </c>
      <c r="H91" s="153"/>
      <c r="I91" s="153"/>
      <c r="J91" s="102">
        <f t="shared" si="3"/>
        <v>0</v>
      </c>
    </row>
    <row r="92" spans="1:10" x14ac:dyDescent="0.3">
      <c r="A92" s="36" t="s">
        <v>359</v>
      </c>
      <c r="B92" s="5" t="s">
        <v>360</v>
      </c>
      <c r="C92" s="153">
        <v>0</v>
      </c>
      <c r="D92" s="153"/>
      <c r="E92" s="153"/>
      <c r="F92" s="102">
        <f t="shared" si="2"/>
        <v>0</v>
      </c>
      <c r="G92" s="153">
        <v>0</v>
      </c>
      <c r="H92" s="153"/>
      <c r="I92" s="153"/>
      <c r="J92" s="102">
        <f t="shared" si="3"/>
        <v>0</v>
      </c>
    </row>
    <row r="93" spans="1:10" x14ac:dyDescent="0.3">
      <c r="A93" s="36" t="s">
        <v>490</v>
      </c>
      <c r="B93" s="5" t="s">
        <v>361</v>
      </c>
      <c r="C93" s="153">
        <v>0</v>
      </c>
      <c r="D93" s="153"/>
      <c r="E93" s="153"/>
      <c r="F93" s="102">
        <f t="shared" si="2"/>
        <v>0</v>
      </c>
      <c r="G93" s="153">
        <v>0</v>
      </c>
      <c r="H93" s="153"/>
      <c r="I93" s="153"/>
      <c r="J93" s="102">
        <f t="shared" si="3"/>
        <v>0</v>
      </c>
    </row>
    <row r="94" spans="1:10" x14ac:dyDescent="0.3">
      <c r="A94" s="14" t="s">
        <v>509</v>
      </c>
      <c r="B94" s="7" t="s">
        <v>362</v>
      </c>
      <c r="C94" s="102">
        <f>SUM(C90:C93)</f>
        <v>0</v>
      </c>
      <c r="D94" s="102">
        <f>SUM(D90:D93)</f>
        <v>0</v>
      </c>
      <c r="E94" s="102">
        <f>SUM(E90:E93)</f>
        <v>0</v>
      </c>
      <c r="F94" s="102">
        <f t="shared" si="2"/>
        <v>0</v>
      </c>
      <c r="G94" s="102">
        <f>SUM(G90:G93)</f>
        <v>0</v>
      </c>
      <c r="H94" s="102">
        <f>SUM(H90:H93)</f>
        <v>0</v>
      </c>
      <c r="I94" s="102">
        <f>SUM(I90:I93)</f>
        <v>0</v>
      </c>
      <c r="J94" s="102">
        <f t="shared" si="3"/>
        <v>0</v>
      </c>
    </row>
    <row r="95" spans="1:10" x14ac:dyDescent="0.3">
      <c r="A95" s="15" t="s">
        <v>363</v>
      </c>
      <c r="B95" s="7" t="s">
        <v>364</v>
      </c>
      <c r="C95" s="102">
        <v>0</v>
      </c>
      <c r="D95" s="102"/>
      <c r="E95" s="102"/>
      <c r="F95" s="102">
        <f t="shared" si="2"/>
        <v>0</v>
      </c>
      <c r="G95" s="102">
        <v>0</v>
      </c>
      <c r="H95" s="102"/>
      <c r="I95" s="102"/>
      <c r="J95" s="102">
        <f t="shared" si="3"/>
        <v>0</v>
      </c>
    </row>
    <row r="96" spans="1:10" ht="15.6" x14ac:dyDescent="0.3">
      <c r="A96" s="39" t="s">
        <v>510</v>
      </c>
      <c r="B96" s="40" t="s">
        <v>365</v>
      </c>
      <c r="C96" s="104">
        <f>+C89+C94+C95</f>
        <v>49966994</v>
      </c>
      <c r="D96" s="104">
        <f>+D89+D94+D95</f>
        <v>0</v>
      </c>
      <c r="E96" s="104">
        <f>+E89+E94+E95</f>
        <v>0</v>
      </c>
      <c r="F96" s="104">
        <f t="shared" si="2"/>
        <v>49966994</v>
      </c>
      <c r="G96" s="104">
        <f>+G89+G94+G95</f>
        <v>49968189</v>
      </c>
      <c r="H96" s="104">
        <f>+H89+H94+H95</f>
        <v>0</v>
      </c>
      <c r="I96" s="104">
        <f>+I89+I94+I95</f>
        <v>0</v>
      </c>
      <c r="J96" s="104">
        <f t="shared" si="3"/>
        <v>49968189</v>
      </c>
    </row>
    <row r="97" spans="1:10" ht="15.6" x14ac:dyDescent="0.3">
      <c r="A97" s="43" t="s">
        <v>492</v>
      </c>
      <c r="B97" s="44"/>
      <c r="C97" s="110">
        <f>+C67+C96</f>
        <v>50288194</v>
      </c>
      <c r="D97" s="110">
        <f>+D67+D96</f>
        <v>0</v>
      </c>
      <c r="E97" s="110">
        <f>+E67+E96</f>
        <v>0</v>
      </c>
      <c r="F97" s="110">
        <f t="shared" si="2"/>
        <v>50288194</v>
      </c>
      <c r="G97" s="110">
        <f>+G67+G96</f>
        <v>50289389</v>
      </c>
      <c r="H97" s="110">
        <f>+H67+H96</f>
        <v>0</v>
      </c>
      <c r="I97" s="110">
        <f>+I67+I96</f>
        <v>0</v>
      </c>
      <c r="J97" s="110">
        <f t="shared" si="3"/>
        <v>50289389</v>
      </c>
    </row>
  </sheetData>
  <mergeCells count="6">
    <mergeCell ref="A2:F2"/>
    <mergeCell ref="A3:F3"/>
    <mergeCell ref="F1:J1"/>
    <mergeCell ref="C5:F5"/>
    <mergeCell ref="G5:J5"/>
    <mergeCell ref="G3:L3"/>
  </mergeCells>
  <phoneticPr fontId="39" type="noConversion"/>
  <pageMargins left="0.70866141732283472" right="0.70866141732283472" top="0.74803149606299213" bottom="0.74803149606299213" header="0.31496062992125984" footer="0.31496062992125984"/>
  <pageSetup paperSize="8" scale="61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97"/>
  <sheetViews>
    <sheetView topLeftCell="A58" zoomScaleNormal="100" workbookViewId="0">
      <selection activeCell="G5" sqref="G5:J5"/>
    </sheetView>
  </sheetViews>
  <sheetFormatPr defaultRowHeight="14.4" x14ac:dyDescent="0.3"/>
  <cols>
    <col min="1" max="1" width="92.5546875" customWidth="1"/>
    <col min="3" max="3" width="13" customWidth="1"/>
    <col min="4" max="4" width="14.109375" customWidth="1"/>
    <col min="5" max="5" width="15.5546875" customWidth="1"/>
    <col min="6" max="6" width="13.33203125" customWidth="1"/>
    <col min="7" max="7" width="13" customWidth="1"/>
    <col min="8" max="8" width="14.109375" customWidth="1"/>
    <col min="9" max="9" width="15.5546875" customWidth="1"/>
    <col min="10" max="10" width="13.33203125" customWidth="1"/>
  </cols>
  <sheetData>
    <row r="1" spans="1:12" x14ac:dyDescent="0.3">
      <c r="F1" s="291" t="s">
        <v>700</v>
      </c>
      <c r="G1" s="291"/>
      <c r="H1" s="291"/>
      <c r="I1" s="291"/>
      <c r="J1" s="291"/>
    </row>
    <row r="2" spans="1:12" ht="24" customHeight="1" x14ac:dyDescent="0.35">
      <c r="A2" s="290" t="s">
        <v>714</v>
      </c>
      <c r="B2" s="293"/>
      <c r="C2" s="293"/>
      <c r="D2" s="293"/>
      <c r="E2" s="293"/>
      <c r="F2" s="289"/>
    </row>
    <row r="3" spans="1:12" ht="24" customHeight="1" x14ac:dyDescent="0.35">
      <c r="A3" s="294" t="s">
        <v>648</v>
      </c>
      <c r="B3" s="293"/>
      <c r="C3" s="293"/>
      <c r="D3" s="293"/>
      <c r="E3" s="293"/>
      <c r="F3" s="289"/>
      <c r="G3" s="187" t="s">
        <v>677</v>
      </c>
      <c r="H3" s="187"/>
      <c r="I3" s="187"/>
      <c r="J3" s="187"/>
      <c r="K3" s="187"/>
      <c r="L3" s="187"/>
    </row>
    <row r="4" spans="1:12" ht="18" x14ac:dyDescent="0.35">
      <c r="A4" s="46"/>
    </row>
    <row r="5" spans="1:12" x14ac:dyDescent="0.3">
      <c r="A5" s="111" t="s">
        <v>634</v>
      </c>
      <c r="C5" s="295" t="s">
        <v>662</v>
      </c>
      <c r="D5" s="295"/>
      <c r="E5" s="295"/>
      <c r="F5" s="295"/>
      <c r="G5" s="295" t="s">
        <v>741</v>
      </c>
      <c r="H5" s="295"/>
      <c r="I5" s="295"/>
      <c r="J5" s="295"/>
    </row>
    <row r="6" spans="1:12" ht="27" x14ac:dyDescent="0.3">
      <c r="A6" s="2" t="s">
        <v>67</v>
      </c>
      <c r="B6" s="3" t="s">
        <v>9</v>
      </c>
      <c r="C6" s="59" t="s">
        <v>567</v>
      </c>
      <c r="D6" s="59" t="s">
        <v>568</v>
      </c>
      <c r="E6" s="59" t="s">
        <v>26</v>
      </c>
      <c r="F6" s="59" t="s">
        <v>2</v>
      </c>
      <c r="G6" s="181" t="s">
        <v>567</v>
      </c>
      <c r="H6" s="59" t="s">
        <v>568</v>
      </c>
      <c r="I6" s="59" t="s">
        <v>26</v>
      </c>
      <c r="J6" s="59" t="s">
        <v>2</v>
      </c>
    </row>
    <row r="7" spans="1:12" ht="15" customHeight="1" x14ac:dyDescent="0.3">
      <c r="A7" s="30" t="s">
        <v>244</v>
      </c>
      <c r="B7" s="6" t="s">
        <v>245</v>
      </c>
      <c r="C7" s="112">
        <f>+'bevételek önkormányzat'!C7+'bevételek óvoda'!C7</f>
        <v>30792700</v>
      </c>
      <c r="D7" s="112">
        <f>+'bevételek önkormányzat'!D7+'bevételek óvoda'!D7</f>
        <v>0</v>
      </c>
      <c r="E7" s="112">
        <f>+'bevételek önkormányzat'!E7+'bevételek óvoda'!E7</f>
        <v>0</v>
      </c>
      <c r="F7" s="112">
        <f>+'bevételek önkormányzat'!F7+'bevételek óvoda'!F7</f>
        <v>30792700</v>
      </c>
      <c r="G7" s="112">
        <f>+'bevételek önkormányzat'!G7+'bevételek óvoda'!G7</f>
        <v>30792700</v>
      </c>
      <c r="H7" s="112">
        <f>+'bevételek önkormányzat'!H7+'bevételek óvoda'!H7</f>
        <v>0</v>
      </c>
      <c r="I7" s="112">
        <f>+'bevételek önkormányzat'!I7+'bevételek óvoda'!I7</f>
        <v>0</v>
      </c>
      <c r="J7" s="112">
        <f>+'bevételek önkormányzat'!J7+'bevételek óvoda'!J7</f>
        <v>30792700</v>
      </c>
    </row>
    <row r="8" spans="1:12" ht="15" customHeight="1" x14ac:dyDescent="0.3">
      <c r="A8" s="5" t="s">
        <v>246</v>
      </c>
      <c r="B8" s="6" t="s">
        <v>247</v>
      </c>
      <c r="C8" s="112">
        <f>+'bevételek önkormányzat'!C8+'bevételek óvoda'!C8</f>
        <v>29958350</v>
      </c>
      <c r="D8" s="112">
        <f>+'bevételek önkormányzat'!D8+'bevételek óvoda'!D8</f>
        <v>0</v>
      </c>
      <c r="E8" s="112">
        <f>+'bevételek önkormányzat'!E8+'bevételek óvoda'!E8</f>
        <v>0</v>
      </c>
      <c r="F8" s="112">
        <f>+'bevételek önkormányzat'!F8+'bevételek óvoda'!F8</f>
        <v>29958350</v>
      </c>
      <c r="G8" s="112">
        <f>+'bevételek önkormányzat'!G8+'bevételek óvoda'!G8</f>
        <v>29958350</v>
      </c>
      <c r="H8" s="112">
        <f>+'bevételek önkormányzat'!H8+'bevételek óvoda'!H8</f>
        <v>0</v>
      </c>
      <c r="I8" s="112">
        <f>+'bevételek önkormányzat'!I8+'bevételek óvoda'!I8</f>
        <v>0</v>
      </c>
      <c r="J8" s="112">
        <f>+'bevételek önkormányzat'!J8+'bevételek óvoda'!J8</f>
        <v>29958350</v>
      </c>
    </row>
    <row r="9" spans="1:12" ht="15" customHeight="1" x14ac:dyDescent="0.3">
      <c r="A9" s="5" t="s">
        <v>248</v>
      </c>
      <c r="B9" s="6" t="s">
        <v>249</v>
      </c>
      <c r="C9" s="112">
        <f>+'bevételek önkormányzat'!C9+'bevételek óvoda'!C9</f>
        <v>23962707</v>
      </c>
      <c r="D9" s="112">
        <f>+'bevételek önkormányzat'!D9+'bevételek óvoda'!D9</f>
        <v>0</v>
      </c>
      <c r="E9" s="112">
        <f>+'bevételek önkormányzat'!E9+'bevételek óvoda'!E9</f>
        <v>0</v>
      </c>
      <c r="F9" s="112">
        <f>+'bevételek önkormányzat'!F9+'bevételek óvoda'!F9</f>
        <v>23962707</v>
      </c>
      <c r="G9" s="112">
        <f>+'bevételek önkormányzat'!G9+'bevételek óvoda'!G9</f>
        <v>23962707</v>
      </c>
      <c r="H9" s="112">
        <f>+'bevételek önkormányzat'!H9+'bevételek óvoda'!H9</f>
        <v>0</v>
      </c>
      <c r="I9" s="112">
        <f>+'bevételek önkormányzat'!I9+'bevételek óvoda'!I9</f>
        <v>0</v>
      </c>
      <c r="J9" s="112">
        <f>+'bevételek önkormányzat'!J9+'bevételek óvoda'!J9</f>
        <v>23962707</v>
      </c>
    </row>
    <row r="10" spans="1:12" ht="15" customHeight="1" x14ac:dyDescent="0.3">
      <c r="A10" s="5" t="s">
        <v>250</v>
      </c>
      <c r="B10" s="6" t="s">
        <v>251</v>
      </c>
      <c r="C10" s="112">
        <f>+'bevételek önkormányzat'!C10+'bevételek óvoda'!C10</f>
        <v>2807980</v>
      </c>
      <c r="D10" s="112">
        <f>+'bevételek önkormányzat'!D10+'bevételek óvoda'!D10</f>
        <v>0</v>
      </c>
      <c r="E10" s="112">
        <f>+'bevételek önkormányzat'!E10+'bevételek óvoda'!E10</f>
        <v>0</v>
      </c>
      <c r="F10" s="112">
        <f>+'bevételek önkormányzat'!F10+'bevételek óvoda'!F10</f>
        <v>2807980</v>
      </c>
      <c r="G10" s="112">
        <f>+'bevételek önkormányzat'!G10+'bevételek óvoda'!G10</f>
        <v>2807980</v>
      </c>
      <c r="H10" s="112">
        <f>+'bevételek önkormányzat'!H10+'bevételek óvoda'!H10</f>
        <v>0</v>
      </c>
      <c r="I10" s="112">
        <f>+'bevételek önkormányzat'!I10+'bevételek óvoda'!I10</f>
        <v>0</v>
      </c>
      <c r="J10" s="112">
        <f>+'bevételek önkormányzat'!J10+'bevételek óvoda'!J10</f>
        <v>2807980</v>
      </c>
    </row>
    <row r="11" spans="1:12" ht="15" customHeight="1" x14ac:dyDescent="0.3">
      <c r="A11" s="5" t="s">
        <v>252</v>
      </c>
      <c r="B11" s="6" t="s">
        <v>253</v>
      </c>
      <c r="C11" s="112">
        <f>+'bevételek önkormányzat'!C11+'bevételek óvoda'!C11</f>
        <v>0</v>
      </c>
      <c r="D11" s="112">
        <f>+'bevételek önkormányzat'!D11+'bevételek óvoda'!D11</f>
        <v>0</v>
      </c>
      <c r="E11" s="112">
        <f>+'bevételek önkormányzat'!E11+'bevételek óvoda'!E11</f>
        <v>0</v>
      </c>
      <c r="F11" s="112">
        <f>+'bevételek önkormányzat'!F11+'bevételek óvoda'!F11</f>
        <v>0</v>
      </c>
      <c r="G11" s="112">
        <f>+'bevételek önkormányzat'!G11+'bevételek óvoda'!G11</f>
        <v>2097851</v>
      </c>
      <c r="H11" s="112">
        <f>+'bevételek önkormányzat'!H11+'bevételek óvoda'!H11</f>
        <v>0</v>
      </c>
      <c r="I11" s="112">
        <f>+'bevételek önkormányzat'!I11+'bevételek óvoda'!I11</f>
        <v>0</v>
      </c>
      <c r="J11" s="112">
        <f>+'bevételek önkormányzat'!J11+'bevételek óvoda'!J11</f>
        <v>2097851</v>
      </c>
    </row>
    <row r="12" spans="1:12" ht="15" customHeight="1" x14ac:dyDescent="0.3">
      <c r="A12" s="5" t="s">
        <v>254</v>
      </c>
      <c r="B12" s="6" t="s">
        <v>255</v>
      </c>
      <c r="C12" s="112">
        <f>+'bevételek önkormányzat'!C12+'bevételek óvoda'!C12</f>
        <v>0</v>
      </c>
      <c r="D12" s="112">
        <f>+'bevételek önkormányzat'!D12+'bevételek óvoda'!D12</f>
        <v>0</v>
      </c>
      <c r="E12" s="112">
        <f>+'bevételek önkormányzat'!E12+'bevételek óvoda'!E12</f>
        <v>0</v>
      </c>
      <c r="F12" s="112">
        <f>+'bevételek önkormányzat'!F12+'bevételek óvoda'!F12</f>
        <v>0</v>
      </c>
      <c r="G12" s="112">
        <f>+'bevételek önkormányzat'!G12+'bevételek óvoda'!G12</f>
        <v>271716</v>
      </c>
      <c r="H12" s="112">
        <f>+'bevételek önkormányzat'!H12+'bevételek óvoda'!H12</f>
        <v>0</v>
      </c>
      <c r="I12" s="112">
        <f>+'bevételek önkormányzat'!I12+'bevételek óvoda'!I12</f>
        <v>0</v>
      </c>
      <c r="J12" s="112">
        <f>+'bevételek önkormányzat'!J12+'bevételek óvoda'!J12</f>
        <v>271716</v>
      </c>
    </row>
    <row r="13" spans="1:12" ht="15" customHeight="1" x14ac:dyDescent="0.3">
      <c r="A13" s="7" t="s">
        <v>494</v>
      </c>
      <c r="B13" s="8" t="s">
        <v>256</v>
      </c>
      <c r="C13" s="102">
        <f>+'bevételek önkormányzat'!C13+'bevételek óvoda'!C13</f>
        <v>87521737</v>
      </c>
      <c r="D13" s="102">
        <f>+'bevételek önkormányzat'!D13+'bevételek óvoda'!D13</f>
        <v>0</v>
      </c>
      <c r="E13" s="102">
        <f>+'bevételek önkormányzat'!E13+'bevételek óvoda'!E13</f>
        <v>0</v>
      </c>
      <c r="F13" s="102">
        <f>+'bevételek önkormányzat'!F13+'bevételek óvoda'!F13</f>
        <v>87521737</v>
      </c>
      <c r="G13" s="102">
        <f>+'bevételek önkormányzat'!G13+'bevételek óvoda'!G13</f>
        <v>89891304</v>
      </c>
      <c r="H13" s="102">
        <f>+'bevételek önkormányzat'!H13+'bevételek óvoda'!H13</f>
        <v>0</v>
      </c>
      <c r="I13" s="102">
        <f>+'bevételek önkormányzat'!I13+'bevételek óvoda'!I13</f>
        <v>0</v>
      </c>
      <c r="J13" s="102">
        <f>+'bevételek önkormányzat'!J13+'bevételek óvoda'!J13</f>
        <v>89891304</v>
      </c>
    </row>
    <row r="14" spans="1:12" ht="15" customHeight="1" x14ac:dyDescent="0.3">
      <c r="A14" s="5" t="s">
        <v>257</v>
      </c>
      <c r="B14" s="6" t="s">
        <v>258</v>
      </c>
      <c r="C14" s="112">
        <f>+'bevételek önkormányzat'!C14+'bevételek óvoda'!C14</f>
        <v>0</v>
      </c>
      <c r="D14" s="112">
        <f>+'bevételek önkormányzat'!D14+'bevételek óvoda'!D14</f>
        <v>0</v>
      </c>
      <c r="E14" s="112">
        <f>+'bevételek önkormányzat'!E14+'bevételek óvoda'!E14</f>
        <v>0</v>
      </c>
      <c r="F14" s="112">
        <f>+'bevételek önkormányzat'!F14+'bevételek óvoda'!F14</f>
        <v>0</v>
      </c>
      <c r="G14" s="112">
        <f>+'bevételek önkormányzat'!G14+'bevételek óvoda'!G14</f>
        <v>0</v>
      </c>
      <c r="H14" s="112">
        <f>+'bevételek önkormányzat'!H14+'bevételek óvoda'!H14</f>
        <v>0</v>
      </c>
      <c r="I14" s="112">
        <f>+'bevételek önkormányzat'!I14+'bevételek óvoda'!I14</f>
        <v>0</v>
      </c>
      <c r="J14" s="112">
        <f>+'bevételek önkormányzat'!J14+'bevételek óvoda'!J14</f>
        <v>0</v>
      </c>
    </row>
    <row r="15" spans="1:12" ht="15" customHeight="1" x14ac:dyDescent="0.3">
      <c r="A15" s="5" t="s">
        <v>259</v>
      </c>
      <c r="B15" s="6" t="s">
        <v>260</v>
      </c>
      <c r="C15" s="112">
        <f>+'bevételek önkormányzat'!C15+'bevételek óvoda'!C15</f>
        <v>0</v>
      </c>
      <c r="D15" s="112">
        <f>+'bevételek önkormányzat'!D15+'bevételek óvoda'!D15</f>
        <v>0</v>
      </c>
      <c r="E15" s="112">
        <f>+'bevételek önkormányzat'!E15+'bevételek óvoda'!E15</f>
        <v>0</v>
      </c>
      <c r="F15" s="112">
        <f>+'bevételek önkormányzat'!F15+'bevételek óvoda'!F15</f>
        <v>0</v>
      </c>
      <c r="G15" s="112">
        <f>+'bevételek önkormányzat'!G15+'bevételek óvoda'!G15</f>
        <v>0</v>
      </c>
      <c r="H15" s="112">
        <f>+'bevételek önkormányzat'!H15+'bevételek óvoda'!H15</f>
        <v>0</v>
      </c>
      <c r="I15" s="112">
        <f>+'bevételek önkormányzat'!I15+'bevételek óvoda'!I15</f>
        <v>0</v>
      </c>
      <c r="J15" s="112">
        <f>+'bevételek önkormányzat'!J15+'bevételek óvoda'!J15</f>
        <v>0</v>
      </c>
    </row>
    <row r="16" spans="1:12" ht="15" customHeight="1" x14ac:dyDescent="0.3">
      <c r="A16" s="5" t="s">
        <v>456</v>
      </c>
      <c r="B16" s="6" t="s">
        <v>261</v>
      </c>
      <c r="C16" s="112">
        <f>+'bevételek önkormányzat'!C16+'bevételek óvoda'!C16</f>
        <v>0</v>
      </c>
      <c r="D16" s="112">
        <f>+'bevételek önkormányzat'!D16+'bevételek óvoda'!D16</f>
        <v>0</v>
      </c>
      <c r="E16" s="112">
        <f>+'bevételek önkormányzat'!E16+'bevételek óvoda'!E16</f>
        <v>0</v>
      </c>
      <c r="F16" s="112">
        <f>+'bevételek önkormányzat'!F16+'bevételek óvoda'!F16</f>
        <v>0</v>
      </c>
      <c r="G16" s="112">
        <f>+'bevételek önkormányzat'!G16+'bevételek óvoda'!G16</f>
        <v>0</v>
      </c>
      <c r="H16" s="112">
        <f>+'bevételek önkormányzat'!H16+'bevételek óvoda'!H16</f>
        <v>0</v>
      </c>
      <c r="I16" s="112">
        <f>+'bevételek önkormányzat'!I16+'bevételek óvoda'!I16</f>
        <v>0</v>
      </c>
      <c r="J16" s="112">
        <f>+'bevételek önkormányzat'!J16+'bevételek óvoda'!J16</f>
        <v>0</v>
      </c>
    </row>
    <row r="17" spans="1:10" ht="15" customHeight="1" x14ac:dyDescent="0.3">
      <c r="A17" s="5" t="s">
        <v>457</v>
      </c>
      <c r="B17" s="6" t="s">
        <v>262</v>
      </c>
      <c r="C17" s="112">
        <f>+'bevételek önkormányzat'!C17+'bevételek óvoda'!C17</f>
        <v>0</v>
      </c>
      <c r="D17" s="112">
        <f>+'bevételek önkormányzat'!D17+'bevételek óvoda'!D17</f>
        <v>0</v>
      </c>
      <c r="E17" s="112">
        <f>+'bevételek önkormányzat'!E17+'bevételek óvoda'!E17</f>
        <v>0</v>
      </c>
      <c r="F17" s="112">
        <f>+'bevételek önkormányzat'!F17+'bevételek óvoda'!F17</f>
        <v>0</v>
      </c>
      <c r="G17" s="112">
        <f>+'bevételek önkormányzat'!G17+'bevételek óvoda'!G17</f>
        <v>0</v>
      </c>
      <c r="H17" s="112">
        <f>+'bevételek önkormányzat'!H17+'bevételek óvoda'!H17</f>
        <v>0</v>
      </c>
      <c r="I17" s="112">
        <f>+'bevételek önkormányzat'!I17+'bevételek óvoda'!I17</f>
        <v>0</v>
      </c>
      <c r="J17" s="112">
        <f>+'bevételek önkormányzat'!J17+'bevételek óvoda'!J17</f>
        <v>0</v>
      </c>
    </row>
    <row r="18" spans="1:10" ht="15" customHeight="1" x14ac:dyDescent="0.3">
      <c r="A18" s="5" t="s">
        <v>458</v>
      </c>
      <c r="B18" s="6" t="s">
        <v>263</v>
      </c>
      <c r="C18" s="112">
        <f>+'bevételek önkormányzat'!C18+'bevételek óvoda'!C18</f>
        <v>3663714</v>
      </c>
      <c r="D18" s="112">
        <f>+'bevételek önkormányzat'!D18+'bevételek óvoda'!D18</f>
        <v>0</v>
      </c>
      <c r="E18" s="112">
        <f>+'bevételek önkormányzat'!E18+'bevételek óvoda'!E18</f>
        <v>0</v>
      </c>
      <c r="F18" s="112">
        <f>+'bevételek önkormányzat'!F18+'bevételek óvoda'!F18</f>
        <v>3663714</v>
      </c>
      <c r="G18" s="112">
        <f>+'bevételek önkormányzat'!G18+'bevételek óvoda'!G18</f>
        <v>7787706</v>
      </c>
      <c r="H18" s="112">
        <f>+'bevételek önkormányzat'!H18+'bevételek óvoda'!H18</f>
        <v>0</v>
      </c>
      <c r="I18" s="112">
        <f>+'bevételek önkormányzat'!I18+'bevételek óvoda'!I18</f>
        <v>0</v>
      </c>
      <c r="J18" s="112">
        <f>+'bevételek önkormányzat'!J18+'bevételek óvoda'!J18</f>
        <v>7787706</v>
      </c>
    </row>
    <row r="19" spans="1:10" ht="15" customHeight="1" x14ac:dyDescent="0.3">
      <c r="A19" s="38" t="s">
        <v>495</v>
      </c>
      <c r="B19" s="48" t="s">
        <v>264</v>
      </c>
      <c r="C19" s="102">
        <f>+'bevételek önkormányzat'!C19+'bevételek óvoda'!C19</f>
        <v>91185451</v>
      </c>
      <c r="D19" s="102">
        <f>+'bevételek önkormányzat'!D19+'bevételek óvoda'!D19</f>
        <v>0</v>
      </c>
      <c r="E19" s="102">
        <f>+'bevételek önkormányzat'!E19+'bevételek óvoda'!E19</f>
        <v>0</v>
      </c>
      <c r="F19" s="102">
        <f>+'bevételek önkormányzat'!F19+'bevételek óvoda'!F19</f>
        <v>91185451</v>
      </c>
      <c r="G19" s="102">
        <f>+'bevételek önkormányzat'!G19+'bevételek óvoda'!G19</f>
        <v>97679010</v>
      </c>
      <c r="H19" s="102">
        <f>+'bevételek önkormányzat'!H19+'bevételek óvoda'!H19</f>
        <v>0</v>
      </c>
      <c r="I19" s="102">
        <f>+'bevételek önkormányzat'!I19+'bevételek óvoda'!I19</f>
        <v>0</v>
      </c>
      <c r="J19" s="102">
        <f>+'bevételek önkormányzat'!J19+'bevételek óvoda'!J19</f>
        <v>97679010</v>
      </c>
    </row>
    <row r="20" spans="1:10" ht="15" customHeight="1" x14ac:dyDescent="0.3">
      <c r="A20" s="5" t="s">
        <v>462</v>
      </c>
      <c r="B20" s="6" t="s">
        <v>273</v>
      </c>
      <c r="C20" s="112">
        <f>+'bevételek önkormányzat'!C20+'bevételek óvoda'!C20</f>
        <v>0</v>
      </c>
      <c r="D20" s="112">
        <f>+'bevételek önkormányzat'!D20+'bevételek óvoda'!D20</f>
        <v>0</v>
      </c>
      <c r="E20" s="112">
        <f>+'bevételek önkormányzat'!E20+'bevételek óvoda'!E20</f>
        <v>0</v>
      </c>
      <c r="F20" s="112">
        <f>+'bevételek önkormányzat'!F20+'bevételek óvoda'!F20</f>
        <v>0</v>
      </c>
      <c r="G20" s="112">
        <f>+'bevételek önkormányzat'!G20+'bevételek óvoda'!G20</f>
        <v>0</v>
      </c>
      <c r="H20" s="112">
        <f>+'bevételek önkormányzat'!H20+'bevételek óvoda'!H20</f>
        <v>0</v>
      </c>
      <c r="I20" s="112">
        <f>+'bevételek önkormányzat'!I20+'bevételek óvoda'!I20</f>
        <v>0</v>
      </c>
      <c r="J20" s="112">
        <f>+'bevételek önkormányzat'!J20+'bevételek óvoda'!J20</f>
        <v>0</v>
      </c>
    </row>
    <row r="21" spans="1:10" ht="15" customHeight="1" x14ac:dyDescent="0.3">
      <c r="A21" s="5" t="s">
        <v>463</v>
      </c>
      <c r="B21" s="6" t="s">
        <v>274</v>
      </c>
      <c r="C21" s="112">
        <f>+'bevételek önkormányzat'!C21+'bevételek óvoda'!C21</f>
        <v>0</v>
      </c>
      <c r="D21" s="112">
        <f>+'bevételek önkormányzat'!D21+'bevételek óvoda'!D21</f>
        <v>0</v>
      </c>
      <c r="E21" s="112">
        <f>+'bevételek önkormányzat'!E21+'bevételek óvoda'!E21</f>
        <v>0</v>
      </c>
      <c r="F21" s="112">
        <f>+'bevételek önkormányzat'!F21+'bevételek óvoda'!F21</f>
        <v>0</v>
      </c>
      <c r="G21" s="112">
        <f>+'bevételek önkormányzat'!G21+'bevételek óvoda'!G21</f>
        <v>0</v>
      </c>
      <c r="H21" s="112">
        <f>+'bevételek önkormányzat'!H21+'bevételek óvoda'!H21</f>
        <v>0</v>
      </c>
      <c r="I21" s="112">
        <f>+'bevételek önkormányzat'!I21+'bevételek óvoda'!I21</f>
        <v>0</v>
      </c>
      <c r="J21" s="112">
        <f>+'bevételek önkormányzat'!J21+'bevételek óvoda'!J21</f>
        <v>0</v>
      </c>
    </row>
    <row r="22" spans="1:10" ht="15" customHeight="1" x14ac:dyDescent="0.3">
      <c r="A22" s="7" t="s">
        <v>497</v>
      </c>
      <c r="B22" s="8" t="s">
        <v>275</v>
      </c>
      <c r="C22" s="102">
        <f>+'bevételek önkormányzat'!C22+'bevételek óvoda'!C22</f>
        <v>0</v>
      </c>
      <c r="D22" s="102">
        <f>+'bevételek önkormányzat'!D22+'bevételek óvoda'!D22</f>
        <v>0</v>
      </c>
      <c r="E22" s="102">
        <f>+'bevételek önkormányzat'!E22+'bevételek óvoda'!E22</f>
        <v>0</v>
      </c>
      <c r="F22" s="102">
        <f>+'bevételek önkormányzat'!F22+'bevételek óvoda'!F22</f>
        <v>0</v>
      </c>
      <c r="G22" s="102">
        <f>+'bevételek önkormányzat'!G22+'bevételek óvoda'!G22</f>
        <v>0</v>
      </c>
      <c r="H22" s="102">
        <f>+'bevételek önkormányzat'!H22+'bevételek óvoda'!H22</f>
        <v>0</v>
      </c>
      <c r="I22" s="102">
        <f>+'bevételek önkormányzat'!I22+'bevételek óvoda'!I22</f>
        <v>0</v>
      </c>
      <c r="J22" s="102">
        <f>+'bevételek önkormányzat'!J22+'bevételek óvoda'!J22</f>
        <v>0</v>
      </c>
    </row>
    <row r="23" spans="1:10" ht="15" customHeight="1" x14ac:dyDescent="0.3">
      <c r="A23" s="5" t="s">
        <v>464</v>
      </c>
      <c r="B23" s="6" t="s">
        <v>276</v>
      </c>
      <c r="C23" s="112">
        <f>+'bevételek önkormányzat'!C23+'bevételek óvoda'!C23</f>
        <v>0</v>
      </c>
      <c r="D23" s="112">
        <f>+'bevételek önkormányzat'!D23+'bevételek óvoda'!D23</f>
        <v>0</v>
      </c>
      <c r="E23" s="112">
        <f>+'bevételek önkormányzat'!E23+'bevételek óvoda'!E23</f>
        <v>0</v>
      </c>
      <c r="F23" s="112">
        <f>+'bevételek önkormányzat'!F23+'bevételek óvoda'!F23</f>
        <v>0</v>
      </c>
      <c r="G23" s="112">
        <f>+'bevételek önkormányzat'!G23+'bevételek óvoda'!G23</f>
        <v>0</v>
      </c>
      <c r="H23" s="112">
        <f>+'bevételek önkormányzat'!H23+'bevételek óvoda'!H23</f>
        <v>0</v>
      </c>
      <c r="I23" s="112">
        <f>+'bevételek önkormányzat'!I23+'bevételek óvoda'!I23</f>
        <v>0</v>
      </c>
      <c r="J23" s="112">
        <f>+'bevételek önkormányzat'!J23+'bevételek óvoda'!J23</f>
        <v>0</v>
      </c>
    </row>
    <row r="24" spans="1:10" ht="15" customHeight="1" x14ac:dyDescent="0.3">
      <c r="A24" s="5" t="s">
        <v>465</v>
      </c>
      <c r="B24" s="6" t="s">
        <v>277</v>
      </c>
      <c r="C24" s="112">
        <f>+'bevételek önkormányzat'!C24+'bevételek óvoda'!C24</f>
        <v>0</v>
      </c>
      <c r="D24" s="112">
        <f>+'bevételek önkormányzat'!D24+'bevételek óvoda'!D24</f>
        <v>0</v>
      </c>
      <c r="E24" s="112">
        <f>+'bevételek önkormányzat'!E24+'bevételek óvoda'!E24</f>
        <v>0</v>
      </c>
      <c r="F24" s="112">
        <f>+'bevételek önkormányzat'!F24+'bevételek óvoda'!F24</f>
        <v>0</v>
      </c>
      <c r="G24" s="112">
        <f>+'bevételek önkormányzat'!G24+'bevételek óvoda'!G24</f>
        <v>0</v>
      </c>
      <c r="H24" s="112">
        <f>+'bevételek önkormányzat'!H24+'bevételek óvoda'!H24</f>
        <v>0</v>
      </c>
      <c r="I24" s="112">
        <f>+'bevételek önkormányzat'!I24+'bevételek óvoda'!I24</f>
        <v>0</v>
      </c>
      <c r="J24" s="112">
        <f>+'bevételek önkormányzat'!J24+'bevételek óvoda'!J24</f>
        <v>0</v>
      </c>
    </row>
    <row r="25" spans="1:10" ht="15" customHeight="1" x14ac:dyDescent="0.3">
      <c r="A25" s="5" t="s">
        <v>466</v>
      </c>
      <c r="B25" s="6" t="s">
        <v>278</v>
      </c>
      <c r="C25" s="112">
        <f>+'bevételek önkormányzat'!C25+'bevételek óvoda'!C25</f>
        <v>15000000</v>
      </c>
      <c r="D25" s="112">
        <f>+'bevételek önkormányzat'!D25+'bevételek óvoda'!D25</f>
        <v>0</v>
      </c>
      <c r="E25" s="112">
        <f>+'bevételek önkormányzat'!E25+'bevételek óvoda'!E25</f>
        <v>0</v>
      </c>
      <c r="F25" s="112">
        <f>+'bevételek önkormányzat'!F25+'bevételek óvoda'!F25</f>
        <v>15000000</v>
      </c>
      <c r="G25" s="112">
        <f>+'bevételek önkormányzat'!G25+'bevételek óvoda'!G25</f>
        <v>15000000</v>
      </c>
      <c r="H25" s="112">
        <f>+'bevételek önkormányzat'!H25+'bevételek óvoda'!H25</f>
        <v>0</v>
      </c>
      <c r="I25" s="112">
        <f>+'bevételek önkormányzat'!I25+'bevételek óvoda'!I25</f>
        <v>0</v>
      </c>
      <c r="J25" s="112">
        <f>+'bevételek önkormányzat'!J25+'bevételek óvoda'!J25</f>
        <v>15000000</v>
      </c>
    </row>
    <row r="26" spans="1:10" ht="15" customHeight="1" x14ac:dyDescent="0.3">
      <c r="A26" s="5" t="s">
        <v>467</v>
      </c>
      <c r="B26" s="6" t="s">
        <v>279</v>
      </c>
      <c r="C26" s="112">
        <f>+'bevételek önkormányzat'!C26+'bevételek óvoda'!C26</f>
        <v>4000000</v>
      </c>
      <c r="D26" s="112">
        <f>+'bevételek önkormányzat'!D26+'bevételek óvoda'!D26</f>
        <v>0</v>
      </c>
      <c r="E26" s="112">
        <f>+'bevételek önkormányzat'!E26+'bevételek óvoda'!E26</f>
        <v>0</v>
      </c>
      <c r="F26" s="112">
        <f>+'bevételek önkormányzat'!F26+'bevételek óvoda'!F26</f>
        <v>4000000</v>
      </c>
      <c r="G26" s="112">
        <f>+'bevételek önkormányzat'!G26+'bevételek óvoda'!G26</f>
        <v>4000000</v>
      </c>
      <c r="H26" s="112">
        <f>+'bevételek önkormányzat'!H26+'bevételek óvoda'!H26</f>
        <v>0</v>
      </c>
      <c r="I26" s="112">
        <f>+'bevételek önkormányzat'!I26+'bevételek óvoda'!I26</f>
        <v>0</v>
      </c>
      <c r="J26" s="112">
        <f>+'bevételek önkormányzat'!J26+'bevételek óvoda'!J26</f>
        <v>4000000</v>
      </c>
    </row>
    <row r="27" spans="1:10" ht="15" customHeight="1" x14ac:dyDescent="0.3">
      <c r="A27" s="5" t="s">
        <v>468</v>
      </c>
      <c r="B27" s="6" t="s">
        <v>282</v>
      </c>
      <c r="C27" s="112">
        <f>+'bevételek önkormányzat'!C27+'bevételek óvoda'!C27</f>
        <v>0</v>
      </c>
      <c r="D27" s="112">
        <f>+'bevételek önkormányzat'!D27+'bevételek óvoda'!D27</f>
        <v>0</v>
      </c>
      <c r="E27" s="112">
        <f>+'bevételek önkormányzat'!E27+'bevételek óvoda'!E27</f>
        <v>0</v>
      </c>
      <c r="F27" s="112">
        <f>+'bevételek önkormányzat'!F27+'bevételek óvoda'!F27</f>
        <v>0</v>
      </c>
      <c r="G27" s="112">
        <f>+'bevételek önkormányzat'!G27+'bevételek óvoda'!G27</f>
        <v>0</v>
      </c>
      <c r="H27" s="112">
        <f>+'bevételek önkormányzat'!H27+'bevételek óvoda'!H27</f>
        <v>0</v>
      </c>
      <c r="I27" s="112">
        <f>+'bevételek önkormányzat'!I27+'bevételek óvoda'!I27</f>
        <v>0</v>
      </c>
      <c r="J27" s="112">
        <f>+'bevételek önkormányzat'!J27+'bevételek óvoda'!J27</f>
        <v>0</v>
      </c>
    </row>
    <row r="28" spans="1:10" ht="15" customHeight="1" x14ac:dyDescent="0.3">
      <c r="A28" s="5" t="s">
        <v>283</v>
      </c>
      <c r="B28" s="6" t="s">
        <v>284</v>
      </c>
      <c r="C28" s="112">
        <f>+'bevételek önkormányzat'!C28+'bevételek óvoda'!C28</f>
        <v>0</v>
      </c>
      <c r="D28" s="112">
        <f>+'bevételek önkormányzat'!D28+'bevételek óvoda'!D28</f>
        <v>0</v>
      </c>
      <c r="E28" s="112">
        <f>+'bevételek önkormányzat'!E28+'bevételek óvoda'!E28</f>
        <v>0</v>
      </c>
      <c r="F28" s="112">
        <f>+'bevételek önkormányzat'!F28+'bevételek óvoda'!F28</f>
        <v>0</v>
      </c>
      <c r="G28" s="112">
        <f>+'bevételek önkormányzat'!G28+'bevételek óvoda'!G28</f>
        <v>0</v>
      </c>
      <c r="H28" s="112">
        <f>+'bevételek önkormányzat'!H28+'bevételek óvoda'!H28</f>
        <v>0</v>
      </c>
      <c r="I28" s="112">
        <f>+'bevételek önkormányzat'!I28+'bevételek óvoda'!I28</f>
        <v>0</v>
      </c>
      <c r="J28" s="112">
        <f>+'bevételek önkormányzat'!J28+'bevételek óvoda'!J28</f>
        <v>0</v>
      </c>
    </row>
    <row r="29" spans="1:10" ht="15" customHeight="1" x14ac:dyDescent="0.3">
      <c r="A29" s="5" t="s">
        <v>469</v>
      </c>
      <c r="B29" s="6" t="s">
        <v>285</v>
      </c>
      <c r="C29" s="112">
        <f>+'bevételek önkormányzat'!C29+'bevételek óvoda'!C29</f>
        <v>0</v>
      </c>
      <c r="D29" s="112">
        <f>+'bevételek önkormányzat'!D29+'bevételek óvoda'!D29</f>
        <v>0</v>
      </c>
      <c r="E29" s="112">
        <f>+'bevételek önkormányzat'!E29+'bevételek óvoda'!E29</f>
        <v>0</v>
      </c>
      <c r="F29" s="112">
        <f>+'bevételek önkormányzat'!F29+'bevételek óvoda'!F29</f>
        <v>0</v>
      </c>
      <c r="G29" s="112">
        <f>+'bevételek önkormányzat'!G29+'bevételek óvoda'!G29</f>
        <v>0</v>
      </c>
      <c r="H29" s="112">
        <f>+'bevételek önkormányzat'!H29+'bevételek óvoda'!H29</f>
        <v>0</v>
      </c>
      <c r="I29" s="112">
        <f>+'bevételek önkormányzat'!I29+'bevételek óvoda'!I29</f>
        <v>0</v>
      </c>
      <c r="J29" s="112">
        <f>+'bevételek önkormányzat'!J29+'bevételek óvoda'!J29</f>
        <v>0</v>
      </c>
    </row>
    <row r="30" spans="1:10" ht="15" customHeight="1" x14ac:dyDescent="0.3">
      <c r="A30" s="5" t="s">
        <v>470</v>
      </c>
      <c r="B30" s="6" t="s">
        <v>290</v>
      </c>
      <c r="C30" s="112">
        <f>+'bevételek önkormányzat'!C30+'bevételek óvoda'!C30</f>
        <v>0</v>
      </c>
      <c r="D30" s="112">
        <f>+'bevételek önkormányzat'!D30+'bevételek óvoda'!D30</f>
        <v>0</v>
      </c>
      <c r="E30" s="112">
        <f>+'bevételek önkormányzat'!E30+'bevételek óvoda'!E30</f>
        <v>0</v>
      </c>
      <c r="F30" s="112">
        <f>+'bevételek önkormányzat'!F30+'bevételek óvoda'!F30</f>
        <v>0</v>
      </c>
      <c r="G30" s="112">
        <f>+'bevételek önkormányzat'!G30+'bevételek óvoda'!G30</f>
        <v>0</v>
      </c>
      <c r="H30" s="112">
        <f>+'bevételek önkormányzat'!H30+'bevételek óvoda'!H30</f>
        <v>0</v>
      </c>
      <c r="I30" s="112">
        <f>+'bevételek önkormányzat'!I30+'bevételek óvoda'!I30</f>
        <v>0</v>
      </c>
      <c r="J30" s="112">
        <f>+'bevételek önkormányzat'!J30+'bevételek óvoda'!J30</f>
        <v>0</v>
      </c>
    </row>
    <row r="31" spans="1:10" ht="15" customHeight="1" x14ac:dyDescent="0.3">
      <c r="A31" s="7" t="s">
        <v>498</v>
      </c>
      <c r="B31" s="8" t="s">
        <v>293</v>
      </c>
      <c r="C31" s="102">
        <f>+'bevételek önkormányzat'!C31+'bevételek óvoda'!C31</f>
        <v>4000000</v>
      </c>
      <c r="D31" s="102">
        <f>+'bevételek önkormányzat'!D31+'bevételek óvoda'!D31</f>
        <v>0</v>
      </c>
      <c r="E31" s="102">
        <f>+'bevételek önkormányzat'!E31+'bevételek óvoda'!E31</f>
        <v>0</v>
      </c>
      <c r="F31" s="102">
        <f>+'bevételek önkormányzat'!F31+'bevételek óvoda'!F31</f>
        <v>4000000</v>
      </c>
      <c r="G31" s="102">
        <f>+'bevételek önkormányzat'!G31+'bevételek óvoda'!G31</f>
        <v>4000000</v>
      </c>
      <c r="H31" s="102">
        <f>+'bevételek önkormányzat'!H31+'bevételek óvoda'!H31</f>
        <v>0</v>
      </c>
      <c r="I31" s="102">
        <f>+'bevételek önkormányzat'!I31+'bevételek óvoda'!I31</f>
        <v>0</v>
      </c>
      <c r="J31" s="102">
        <f>+'bevételek önkormányzat'!J31+'bevételek óvoda'!J31</f>
        <v>4000000</v>
      </c>
    </row>
    <row r="32" spans="1:10" ht="15" customHeight="1" x14ac:dyDescent="0.3">
      <c r="A32" s="5" t="s">
        <v>471</v>
      </c>
      <c r="B32" s="6" t="s">
        <v>294</v>
      </c>
      <c r="C32" s="112">
        <f>+'bevételek önkormányzat'!C32+'bevételek óvoda'!C32</f>
        <v>0</v>
      </c>
      <c r="D32" s="112">
        <f>+'bevételek önkormányzat'!D32+'bevételek óvoda'!D32</f>
        <v>0</v>
      </c>
      <c r="E32" s="112">
        <f>+'bevételek önkormányzat'!E32+'bevételek óvoda'!E32</f>
        <v>0</v>
      </c>
      <c r="F32" s="112">
        <f>+'bevételek önkormányzat'!F32+'bevételek óvoda'!F32</f>
        <v>0</v>
      </c>
      <c r="G32" s="112">
        <f>+'bevételek önkormányzat'!G32+'bevételek óvoda'!G32</f>
        <v>0</v>
      </c>
      <c r="H32" s="112">
        <f>+'bevételek önkormányzat'!H32+'bevételek óvoda'!H32</f>
        <v>0</v>
      </c>
      <c r="I32" s="112">
        <f>+'bevételek önkormányzat'!I32+'bevételek óvoda'!I32</f>
        <v>0</v>
      </c>
      <c r="J32" s="112">
        <f>+'bevételek önkormányzat'!J32+'bevételek óvoda'!J32</f>
        <v>0</v>
      </c>
    </row>
    <row r="33" spans="1:10" ht="15" customHeight="1" x14ac:dyDescent="0.3">
      <c r="A33" s="38" t="s">
        <v>499</v>
      </c>
      <c r="B33" s="48" t="s">
        <v>295</v>
      </c>
      <c r="C33" s="102">
        <f>+'bevételek önkormányzat'!C33+'bevételek óvoda'!C33</f>
        <v>19000000</v>
      </c>
      <c r="D33" s="102">
        <f>+'bevételek önkormányzat'!D33+'bevételek óvoda'!D33</f>
        <v>0</v>
      </c>
      <c r="E33" s="102">
        <f>+'bevételek önkormányzat'!E33+'bevételek óvoda'!E33</f>
        <v>0</v>
      </c>
      <c r="F33" s="102">
        <f>+'bevételek önkormányzat'!F33+'bevételek óvoda'!F33</f>
        <v>19000000</v>
      </c>
      <c r="G33" s="102">
        <f>+'bevételek önkormányzat'!G33+'bevételek óvoda'!G33</f>
        <v>19000000</v>
      </c>
      <c r="H33" s="102">
        <f>+'bevételek önkormányzat'!H33+'bevételek óvoda'!H33</f>
        <v>0</v>
      </c>
      <c r="I33" s="102">
        <f>+'bevételek önkormányzat'!I33+'bevételek óvoda'!I33</f>
        <v>0</v>
      </c>
      <c r="J33" s="102">
        <f>+'bevételek önkormányzat'!J33+'bevételek óvoda'!J33</f>
        <v>19000000</v>
      </c>
    </row>
    <row r="34" spans="1:10" ht="15" customHeight="1" x14ac:dyDescent="0.3">
      <c r="A34" s="13" t="s">
        <v>296</v>
      </c>
      <c r="B34" s="6" t="s">
        <v>297</v>
      </c>
      <c r="C34" s="112">
        <f>+'bevételek önkormányzat'!C34+'bevételek óvoda'!C34</f>
        <v>0</v>
      </c>
      <c r="D34" s="112">
        <f>+'bevételek önkormányzat'!D34+'bevételek óvoda'!D34</f>
        <v>0</v>
      </c>
      <c r="E34" s="112">
        <f>+'bevételek önkormányzat'!E34+'bevételek óvoda'!E34</f>
        <v>0</v>
      </c>
      <c r="F34" s="112">
        <f>+'bevételek önkormányzat'!F34+'bevételek óvoda'!F34</f>
        <v>0</v>
      </c>
      <c r="G34" s="112">
        <f>+'bevételek önkormányzat'!G34+'bevételek óvoda'!G34</f>
        <v>0</v>
      </c>
      <c r="H34" s="112">
        <f>+'bevételek önkormányzat'!H34+'bevételek óvoda'!H34</f>
        <v>0</v>
      </c>
      <c r="I34" s="112">
        <f>+'bevételek önkormányzat'!I34+'bevételek óvoda'!I34</f>
        <v>0</v>
      </c>
      <c r="J34" s="112">
        <f>+'bevételek önkormányzat'!J34+'bevételek óvoda'!J34</f>
        <v>0</v>
      </c>
    </row>
    <row r="35" spans="1:10" ht="15" customHeight="1" x14ac:dyDescent="0.3">
      <c r="A35" s="13" t="s">
        <v>472</v>
      </c>
      <c r="B35" s="6" t="s">
        <v>298</v>
      </c>
      <c r="C35" s="112">
        <f>+'bevételek önkormányzat'!C35+'bevételek óvoda'!C35</f>
        <v>6050000</v>
      </c>
      <c r="D35" s="112">
        <f>+'bevételek önkormányzat'!D35+'bevételek óvoda'!D35</f>
        <v>0</v>
      </c>
      <c r="E35" s="112">
        <f>+'bevételek önkormányzat'!E35+'bevételek óvoda'!E35</f>
        <v>0</v>
      </c>
      <c r="F35" s="112">
        <f>+'bevételek önkormányzat'!F35+'bevételek óvoda'!F35</f>
        <v>6050000</v>
      </c>
      <c r="G35" s="112">
        <f>+'bevételek önkormányzat'!G35+'bevételek óvoda'!G35</f>
        <v>6050000</v>
      </c>
      <c r="H35" s="112">
        <f>+'bevételek önkormányzat'!H35+'bevételek óvoda'!H35</f>
        <v>0</v>
      </c>
      <c r="I35" s="112">
        <f>+'bevételek önkormányzat'!I35+'bevételek óvoda'!I35</f>
        <v>0</v>
      </c>
      <c r="J35" s="112">
        <f>+'bevételek önkormányzat'!J35+'bevételek óvoda'!J35</f>
        <v>6050000</v>
      </c>
    </row>
    <row r="36" spans="1:10" ht="15" customHeight="1" x14ac:dyDescent="0.3">
      <c r="A36" s="13" t="s">
        <v>473</v>
      </c>
      <c r="B36" s="6" t="s">
        <v>299</v>
      </c>
      <c r="C36" s="112">
        <f>+'bevételek önkormányzat'!C36+'bevételek óvoda'!C36</f>
        <v>0</v>
      </c>
      <c r="D36" s="112">
        <f>+'bevételek önkormányzat'!D36+'bevételek óvoda'!D36</f>
        <v>0</v>
      </c>
      <c r="E36" s="112">
        <f>+'bevételek önkormányzat'!E36+'bevételek óvoda'!E36</f>
        <v>0</v>
      </c>
      <c r="F36" s="112">
        <f>+'bevételek önkormányzat'!F36+'bevételek óvoda'!F36</f>
        <v>0</v>
      </c>
      <c r="G36" s="112">
        <f>+'bevételek önkormányzat'!G36+'bevételek óvoda'!G36</f>
        <v>0</v>
      </c>
      <c r="H36" s="112">
        <f>+'bevételek önkormányzat'!H36+'bevételek óvoda'!H36</f>
        <v>0</v>
      </c>
      <c r="I36" s="112">
        <f>+'bevételek önkormányzat'!I36+'bevételek óvoda'!I36</f>
        <v>0</v>
      </c>
      <c r="J36" s="112">
        <f>+'bevételek önkormányzat'!J36+'bevételek óvoda'!J36</f>
        <v>0</v>
      </c>
    </row>
    <row r="37" spans="1:10" ht="15" customHeight="1" x14ac:dyDescent="0.3">
      <c r="A37" s="13" t="s">
        <v>474</v>
      </c>
      <c r="B37" s="6" t="s">
        <v>300</v>
      </c>
      <c r="C37" s="112">
        <f>+'bevételek önkormányzat'!C37+'bevételek óvoda'!C37</f>
        <v>0</v>
      </c>
      <c r="D37" s="112">
        <f>+'bevételek önkormányzat'!D37+'bevételek óvoda'!D37</f>
        <v>0</v>
      </c>
      <c r="E37" s="112">
        <f>+'bevételek önkormányzat'!E37+'bevételek óvoda'!E37</f>
        <v>0</v>
      </c>
      <c r="F37" s="112">
        <f>+'bevételek önkormányzat'!F37+'bevételek óvoda'!F37</f>
        <v>0</v>
      </c>
      <c r="G37" s="112">
        <f>+'bevételek önkormányzat'!G37+'bevételek óvoda'!G37</f>
        <v>0</v>
      </c>
      <c r="H37" s="112">
        <f>+'bevételek önkormányzat'!H37+'bevételek óvoda'!H37</f>
        <v>0</v>
      </c>
      <c r="I37" s="112">
        <f>+'bevételek önkormányzat'!I37+'bevételek óvoda'!I37</f>
        <v>0</v>
      </c>
      <c r="J37" s="112">
        <f>+'bevételek önkormányzat'!J37+'bevételek óvoda'!J37</f>
        <v>0</v>
      </c>
    </row>
    <row r="38" spans="1:10" ht="15" customHeight="1" x14ac:dyDescent="0.3">
      <c r="A38" s="13" t="s">
        <v>301</v>
      </c>
      <c r="B38" s="6" t="s">
        <v>302</v>
      </c>
      <c r="C38" s="112">
        <f>+'bevételek önkormányzat'!C38+'bevételek óvoda'!C38</f>
        <v>5762050</v>
      </c>
      <c r="D38" s="112">
        <f>+'bevételek önkormányzat'!D38+'bevételek óvoda'!D38</f>
        <v>0</v>
      </c>
      <c r="E38" s="112">
        <f>+'bevételek önkormányzat'!E38+'bevételek óvoda'!E38</f>
        <v>0</v>
      </c>
      <c r="F38" s="112">
        <f>+'bevételek önkormányzat'!F38+'bevételek óvoda'!F38</f>
        <v>5762050</v>
      </c>
      <c r="G38" s="112">
        <f>+'bevételek önkormányzat'!G38+'bevételek óvoda'!G38</f>
        <v>5762050</v>
      </c>
      <c r="H38" s="112">
        <f>+'bevételek önkormányzat'!H38+'bevételek óvoda'!H38</f>
        <v>0</v>
      </c>
      <c r="I38" s="112">
        <f>+'bevételek önkormányzat'!I38+'bevételek óvoda'!I38</f>
        <v>0</v>
      </c>
      <c r="J38" s="112">
        <f>+'bevételek önkormányzat'!J38+'bevételek óvoda'!J38</f>
        <v>5762050</v>
      </c>
    </row>
    <row r="39" spans="1:10" ht="15" customHeight="1" x14ac:dyDescent="0.3">
      <c r="A39" s="13" t="s">
        <v>303</v>
      </c>
      <c r="B39" s="6" t="s">
        <v>304</v>
      </c>
      <c r="C39" s="112">
        <f>+'bevételek önkormányzat'!C39+'bevételek óvoda'!C39</f>
        <v>2549030</v>
      </c>
      <c r="D39" s="112">
        <f>+'bevételek önkormányzat'!D39+'bevételek óvoda'!D39</f>
        <v>0</v>
      </c>
      <c r="E39" s="112">
        <f>+'bevételek önkormányzat'!E39+'bevételek óvoda'!E39</f>
        <v>0</v>
      </c>
      <c r="F39" s="112">
        <f>+'bevételek önkormányzat'!F39+'bevételek óvoda'!F39</f>
        <v>2549030</v>
      </c>
      <c r="G39" s="112">
        <f>+'bevételek önkormányzat'!G39+'bevételek óvoda'!G39</f>
        <v>3378164</v>
      </c>
      <c r="H39" s="112">
        <f>+'bevételek önkormányzat'!H39+'bevételek óvoda'!H39</f>
        <v>0</v>
      </c>
      <c r="I39" s="112">
        <f>+'bevételek önkormányzat'!I39+'bevételek óvoda'!I39</f>
        <v>0</v>
      </c>
      <c r="J39" s="112">
        <f>+'bevételek önkormányzat'!J39+'bevételek óvoda'!J39</f>
        <v>3378164</v>
      </c>
    </row>
    <row r="40" spans="1:10" ht="15" customHeight="1" x14ac:dyDescent="0.3">
      <c r="A40" s="13" t="s">
        <v>305</v>
      </c>
      <c r="B40" s="6" t="s">
        <v>306</v>
      </c>
      <c r="C40" s="112">
        <f>+'bevételek önkormányzat'!C40+'bevételek óvoda'!C40</f>
        <v>0</v>
      </c>
      <c r="D40" s="112">
        <f>+'bevételek önkormányzat'!D40+'bevételek óvoda'!D40</f>
        <v>0</v>
      </c>
      <c r="E40" s="112">
        <f>+'bevételek önkormányzat'!E40+'bevételek óvoda'!E40</f>
        <v>0</v>
      </c>
      <c r="F40" s="112">
        <f>+'bevételek önkormányzat'!F40+'bevételek óvoda'!F40</f>
        <v>0</v>
      </c>
      <c r="G40" s="112">
        <f>+'bevételek önkormányzat'!G40+'bevételek óvoda'!G40</f>
        <v>0</v>
      </c>
      <c r="H40" s="112">
        <f>+'bevételek önkormányzat'!H40+'bevételek óvoda'!H40</f>
        <v>0</v>
      </c>
      <c r="I40" s="112">
        <f>+'bevételek önkormányzat'!I40+'bevételek óvoda'!I40</f>
        <v>0</v>
      </c>
      <c r="J40" s="112">
        <f>+'bevételek önkormányzat'!J40+'bevételek óvoda'!J40</f>
        <v>0</v>
      </c>
    </row>
    <row r="41" spans="1:10" ht="15" customHeight="1" x14ac:dyDescent="0.3">
      <c r="A41" s="13" t="s">
        <v>475</v>
      </c>
      <c r="B41" s="6" t="s">
        <v>307</v>
      </c>
      <c r="C41" s="112">
        <f>+'bevételek önkormányzat'!C41+'bevételek óvoda'!C41</f>
        <v>0</v>
      </c>
      <c r="D41" s="112">
        <f>+'bevételek önkormányzat'!D41+'bevételek óvoda'!D41</f>
        <v>0</v>
      </c>
      <c r="E41" s="112">
        <f>+'bevételek önkormányzat'!E41+'bevételek óvoda'!E41</f>
        <v>0</v>
      </c>
      <c r="F41" s="112">
        <f>+'bevételek önkormányzat'!F41+'bevételek óvoda'!F41</f>
        <v>0</v>
      </c>
      <c r="G41" s="112">
        <f>+'bevételek önkormányzat'!G41+'bevételek óvoda'!G41</f>
        <v>0</v>
      </c>
      <c r="H41" s="112">
        <f>+'bevételek önkormányzat'!H41+'bevételek óvoda'!H41</f>
        <v>0</v>
      </c>
      <c r="I41" s="112">
        <f>+'bevételek önkormányzat'!I41+'bevételek óvoda'!I41</f>
        <v>0</v>
      </c>
      <c r="J41" s="112">
        <f>+'bevételek önkormányzat'!J41+'bevételek óvoda'!J41</f>
        <v>0</v>
      </c>
    </row>
    <row r="42" spans="1:10" ht="15" customHeight="1" x14ac:dyDescent="0.3">
      <c r="A42" s="13" t="s">
        <v>476</v>
      </c>
      <c r="B42" s="6" t="s">
        <v>308</v>
      </c>
      <c r="C42" s="112">
        <f>+'bevételek önkormányzat'!C42+'bevételek óvoda'!C42</f>
        <v>0</v>
      </c>
      <c r="D42" s="112">
        <f>+'bevételek önkormányzat'!D42+'bevételek óvoda'!D42</f>
        <v>0</v>
      </c>
      <c r="E42" s="112">
        <f>+'bevételek önkormányzat'!E42+'bevételek óvoda'!E42</f>
        <v>0</v>
      </c>
      <c r="F42" s="112">
        <f>+'bevételek önkormányzat'!F42+'bevételek óvoda'!F42</f>
        <v>0</v>
      </c>
      <c r="G42" s="112">
        <f>+'bevételek önkormányzat'!G42+'bevételek óvoda'!G42</f>
        <v>0</v>
      </c>
      <c r="H42" s="112">
        <f>+'bevételek önkormányzat'!H42+'bevételek óvoda'!H42</f>
        <v>0</v>
      </c>
      <c r="I42" s="112">
        <f>+'bevételek önkormányzat'!I42+'bevételek óvoda'!I42</f>
        <v>0</v>
      </c>
      <c r="J42" s="112">
        <f>+'bevételek önkormányzat'!J42+'bevételek óvoda'!J42</f>
        <v>0</v>
      </c>
    </row>
    <row r="43" spans="1:10" ht="15" customHeight="1" x14ac:dyDescent="0.3">
      <c r="A43" s="13" t="s">
        <v>477</v>
      </c>
      <c r="B43" s="6" t="s">
        <v>309</v>
      </c>
      <c r="C43" s="112">
        <f>+'bevételek önkormányzat'!C43+'bevételek óvoda'!C43</f>
        <v>0</v>
      </c>
      <c r="D43" s="112">
        <f>+'bevételek önkormányzat'!D43+'bevételek óvoda'!D43</f>
        <v>0</v>
      </c>
      <c r="E43" s="112">
        <f>+'bevételek önkormányzat'!E43+'bevételek óvoda'!E43</f>
        <v>0</v>
      </c>
      <c r="F43" s="112">
        <f>+'bevételek önkormányzat'!F43+'bevételek óvoda'!F43</f>
        <v>0</v>
      </c>
      <c r="G43" s="112">
        <f>+'bevételek önkormányzat'!G43+'bevételek óvoda'!G43</f>
        <v>0</v>
      </c>
      <c r="H43" s="112">
        <f>+'bevételek önkormányzat'!H43+'bevételek óvoda'!H43</f>
        <v>0</v>
      </c>
      <c r="I43" s="112">
        <f>+'bevételek önkormányzat'!I43+'bevételek óvoda'!I43</f>
        <v>0</v>
      </c>
      <c r="J43" s="112">
        <f>+'bevételek önkormányzat'!J43+'bevételek óvoda'!J43</f>
        <v>0</v>
      </c>
    </row>
    <row r="44" spans="1:10" ht="15" customHeight="1" x14ac:dyDescent="0.3">
      <c r="A44" s="47" t="s">
        <v>500</v>
      </c>
      <c r="B44" s="48" t="s">
        <v>310</v>
      </c>
      <c r="C44" s="102">
        <f>+'bevételek önkormányzat'!C44+'bevételek óvoda'!C44</f>
        <v>14361080</v>
      </c>
      <c r="D44" s="102">
        <f>+'bevételek önkormányzat'!D44+'bevételek óvoda'!D44</f>
        <v>0</v>
      </c>
      <c r="E44" s="102">
        <f>+'bevételek önkormányzat'!E44+'bevételek óvoda'!E44</f>
        <v>0</v>
      </c>
      <c r="F44" s="102">
        <f>+'bevételek önkormányzat'!F44+'bevételek óvoda'!F44</f>
        <v>14361080</v>
      </c>
      <c r="G44" s="102">
        <f>+'bevételek önkormányzat'!G44+'bevételek óvoda'!G44</f>
        <v>15190214</v>
      </c>
      <c r="H44" s="102">
        <f>+'bevételek önkormányzat'!H44+'bevételek óvoda'!H44</f>
        <v>0</v>
      </c>
      <c r="I44" s="102">
        <f>+'bevételek önkormányzat'!I44+'bevételek óvoda'!I44</f>
        <v>0</v>
      </c>
      <c r="J44" s="102">
        <f>+'bevételek önkormányzat'!J44+'bevételek óvoda'!J44</f>
        <v>15190214</v>
      </c>
    </row>
    <row r="45" spans="1:10" ht="15" customHeight="1" x14ac:dyDescent="0.3">
      <c r="A45" s="13" t="s">
        <v>319</v>
      </c>
      <c r="B45" s="6" t="s">
        <v>320</v>
      </c>
      <c r="C45" s="112">
        <f>+'bevételek önkormányzat'!C45+'bevételek óvoda'!C45</f>
        <v>0</v>
      </c>
      <c r="D45" s="112">
        <f>+'bevételek önkormányzat'!D45+'bevételek óvoda'!D45</f>
        <v>0</v>
      </c>
      <c r="E45" s="112">
        <f>+'bevételek önkormányzat'!E45+'bevételek óvoda'!E45</f>
        <v>0</v>
      </c>
      <c r="F45" s="112">
        <f>+'bevételek önkormányzat'!F45+'bevételek óvoda'!F45</f>
        <v>0</v>
      </c>
      <c r="G45" s="112">
        <f>+'bevételek önkormányzat'!G45+'bevételek óvoda'!G45</f>
        <v>0</v>
      </c>
      <c r="H45" s="112">
        <f>+'bevételek önkormányzat'!H45+'bevételek óvoda'!H45</f>
        <v>0</v>
      </c>
      <c r="I45" s="112">
        <f>+'bevételek önkormányzat'!I45+'bevételek óvoda'!I45</f>
        <v>0</v>
      </c>
      <c r="J45" s="112">
        <f>+'bevételek önkormányzat'!J45+'bevételek óvoda'!J45</f>
        <v>0</v>
      </c>
    </row>
    <row r="46" spans="1:10" ht="15" customHeight="1" x14ac:dyDescent="0.3">
      <c r="A46" s="5" t="s">
        <v>481</v>
      </c>
      <c r="B46" s="6" t="s">
        <v>321</v>
      </c>
      <c r="C46" s="112">
        <f>+'bevételek önkormányzat'!C46+'bevételek óvoda'!C46</f>
        <v>0</v>
      </c>
      <c r="D46" s="112">
        <f>+'bevételek önkormányzat'!D46+'bevételek óvoda'!D46</f>
        <v>0</v>
      </c>
      <c r="E46" s="112">
        <f>+'bevételek önkormányzat'!E46+'bevételek óvoda'!E46</f>
        <v>0</v>
      </c>
      <c r="F46" s="112">
        <f>+'bevételek önkormányzat'!F46+'bevételek óvoda'!F46</f>
        <v>0</v>
      </c>
      <c r="G46" s="112">
        <f>+'bevételek önkormányzat'!G46+'bevételek óvoda'!G46</f>
        <v>0</v>
      </c>
      <c r="H46" s="112">
        <f>+'bevételek önkormányzat'!H46+'bevételek óvoda'!H46</f>
        <v>0</v>
      </c>
      <c r="I46" s="112">
        <f>+'bevételek önkormányzat'!I46+'bevételek óvoda'!I46</f>
        <v>0</v>
      </c>
      <c r="J46" s="112">
        <f>+'bevételek önkormányzat'!J46+'bevételek óvoda'!J46</f>
        <v>0</v>
      </c>
    </row>
    <row r="47" spans="1:10" ht="15" customHeight="1" x14ac:dyDescent="0.3">
      <c r="A47" s="13" t="s">
        <v>482</v>
      </c>
      <c r="B47" s="6" t="s">
        <v>322</v>
      </c>
      <c r="C47" s="112">
        <f>+'bevételek önkormányzat'!C47+'bevételek óvoda'!C47</f>
        <v>0</v>
      </c>
      <c r="D47" s="112">
        <f>+'bevételek önkormányzat'!D47+'bevételek óvoda'!D47</f>
        <v>0</v>
      </c>
      <c r="E47" s="112">
        <f>+'bevételek önkormányzat'!E47+'bevételek óvoda'!E47</f>
        <v>0</v>
      </c>
      <c r="F47" s="112">
        <f>+'bevételek önkormányzat'!F47+'bevételek óvoda'!F47</f>
        <v>0</v>
      </c>
      <c r="G47" s="112">
        <f>+'bevételek önkormányzat'!G47+'bevételek óvoda'!G47</f>
        <v>0</v>
      </c>
      <c r="H47" s="112">
        <f>+'bevételek önkormányzat'!H47+'bevételek óvoda'!H47</f>
        <v>0</v>
      </c>
      <c r="I47" s="112">
        <f>+'bevételek önkormányzat'!I47+'bevételek óvoda'!I47</f>
        <v>0</v>
      </c>
      <c r="J47" s="112">
        <f>+'bevételek önkormányzat'!J47+'bevételek óvoda'!J47</f>
        <v>0</v>
      </c>
    </row>
    <row r="48" spans="1:10" ht="15" customHeight="1" x14ac:dyDescent="0.3">
      <c r="A48" s="38" t="s">
        <v>502</v>
      </c>
      <c r="B48" s="48" t="s">
        <v>323</v>
      </c>
      <c r="C48" s="102">
        <f>+'bevételek önkormányzat'!C48+'bevételek óvoda'!C48</f>
        <v>0</v>
      </c>
      <c r="D48" s="102">
        <f>+'bevételek önkormányzat'!D48+'bevételek óvoda'!D48</f>
        <v>0</v>
      </c>
      <c r="E48" s="102">
        <f>+'bevételek önkormányzat'!E48+'bevételek óvoda'!E48</f>
        <v>0</v>
      </c>
      <c r="F48" s="102">
        <f>+'bevételek önkormányzat'!F48+'bevételek óvoda'!F48</f>
        <v>0</v>
      </c>
      <c r="G48" s="102">
        <f>+'bevételek önkormányzat'!G48+'bevételek óvoda'!G48</f>
        <v>0</v>
      </c>
      <c r="H48" s="102">
        <f>+'bevételek önkormányzat'!H48+'bevételek óvoda'!H48</f>
        <v>0</v>
      </c>
      <c r="I48" s="102">
        <f>+'bevételek önkormányzat'!I48+'bevételek óvoda'!I48</f>
        <v>0</v>
      </c>
      <c r="J48" s="102">
        <f>+'bevételek önkormányzat'!J48+'bevételek óvoda'!J48</f>
        <v>0</v>
      </c>
    </row>
    <row r="49" spans="1:10" ht="15" customHeight="1" x14ac:dyDescent="0.3">
      <c r="A49" s="57" t="s">
        <v>566</v>
      </c>
      <c r="B49" s="60"/>
      <c r="C49" s="103">
        <f>+'bevételek önkormányzat'!C49+'bevételek óvoda'!C49</f>
        <v>124546531</v>
      </c>
      <c r="D49" s="103">
        <f>+'bevételek önkormányzat'!D49+'bevételek óvoda'!D49</f>
        <v>0</v>
      </c>
      <c r="E49" s="103">
        <f>+'bevételek önkormányzat'!E49+'bevételek óvoda'!E49</f>
        <v>0</v>
      </c>
      <c r="F49" s="103">
        <f>+'bevételek önkormányzat'!F49+'bevételek óvoda'!F49</f>
        <v>124546531</v>
      </c>
      <c r="G49" s="103">
        <f>+'bevételek önkormányzat'!G49+'bevételek óvoda'!G49</f>
        <v>131869224</v>
      </c>
      <c r="H49" s="103">
        <f>+'bevételek önkormányzat'!H49+'bevételek óvoda'!H49</f>
        <v>0</v>
      </c>
      <c r="I49" s="103">
        <f>+'bevételek önkormányzat'!I49+'bevételek óvoda'!I49</f>
        <v>0</v>
      </c>
      <c r="J49" s="103">
        <f>+'bevételek önkormányzat'!J49+'bevételek óvoda'!J49</f>
        <v>131869224</v>
      </c>
    </row>
    <row r="50" spans="1:10" ht="15" customHeight="1" x14ac:dyDescent="0.3">
      <c r="A50" s="5" t="s">
        <v>265</v>
      </c>
      <c r="B50" s="6" t="s">
        <v>266</v>
      </c>
      <c r="C50" s="112">
        <f>+'bevételek önkormányzat'!C50+'bevételek óvoda'!C50</f>
        <v>0</v>
      </c>
      <c r="D50" s="112">
        <f>+'bevételek önkormányzat'!D50+'bevételek óvoda'!D50</f>
        <v>0</v>
      </c>
      <c r="E50" s="112">
        <f>+'bevételek önkormányzat'!E50+'bevételek óvoda'!E50</f>
        <v>0</v>
      </c>
      <c r="F50" s="112">
        <f>+'bevételek önkormányzat'!F50+'bevételek óvoda'!F50</f>
        <v>0</v>
      </c>
      <c r="G50" s="112">
        <f>+'bevételek önkormányzat'!G50+'bevételek óvoda'!G50</f>
        <v>16966708</v>
      </c>
      <c r="H50" s="112">
        <f>+'bevételek önkormányzat'!H50+'bevételek óvoda'!H50</f>
        <v>0</v>
      </c>
      <c r="I50" s="112">
        <f>+'bevételek önkormányzat'!I50+'bevételek óvoda'!I50</f>
        <v>0</v>
      </c>
      <c r="J50" s="112">
        <f>+'bevételek önkormányzat'!J50+'bevételek óvoda'!J50</f>
        <v>16966708</v>
      </c>
    </row>
    <row r="51" spans="1:10" ht="15" customHeight="1" x14ac:dyDescent="0.3">
      <c r="A51" s="5" t="s">
        <v>267</v>
      </c>
      <c r="B51" s="6" t="s">
        <v>268</v>
      </c>
      <c r="C51" s="112">
        <f>+'bevételek önkormányzat'!C51+'bevételek óvoda'!C51</f>
        <v>0</v>
      </c>
      <c r="D51" s="112">
        <f>+'bevételek önkormányzat'!D51+'bevételek óvoda'!D51</f>
        <v>0</v>
      </c>
      <c r="E51" s="112">
        <f>+'bevételek önkormányzat'!E51+'bevételek óvoda'!E51</f>
        <v>0</v>
      </c>
      <c r="F51" s="112">
        <f>+'bevételek önkormányzat'!F51+'bevételek óvoda'!F51</f>
        <v>0</v>
      </c>
      <c r="G51" s="112">
        <f>+'bevételek önkormányzat'!G51+'bevételek óvoda'!G51</f>
        <v>0</v>
      </c>
      <c r="H51" s="112">
        <f>+'bevételek önkormányzat'!H51+'bevételek óvoda'!H51</f>
        <v>0</v>
      </c>
      <c r="I51" s="112">
        <f>+'bevételek önkormányzat'!I51+'bevételek óvoda'!I51</f>
        <v>0</v>
      </c>
      <c r="J51" s="112">
        <f>+'bevételek önkormányzat'!J51+'bevételek óvoda'!J51</f>
        <v>0</v>
      </c>
    </row>
    <row r="52" spans="1:10" ht="15" customHeight="1" x14ac:dyDescent="0.3">
      <c r="A52" s="5" t="s">
        <v>459</v>
      </c>
      <c r="B52" s="6" t="s">
        <v>269</v>
      </c>
      <c r="C52" s="112">
        <f>+'bevételek önkormányzat'!C52+'bevételek óvoda'!C52</f>
        <v>0</v>
      </c>
      <c r="D52" s="112">
        <f>+'bevételek önkormányzat'!D52+'bevételek óvoda'!D52</f>
        <v>0</v>
      </c>
      <c r="E52" s="112">
        <f>+'bevételek önkormányzat'!E52+'bevételek óvoda'!E52</f>
        <v>0</v>
      </c>
      <c r="F52" s="112">
        <f>+'bevételek önkormányzat'!F52+'bevételek óvoda'!F52</f>
        <v>0</v>
      </c>
      <c r="G52" s="112">
        <f>+'bevételek önkormányzat'!G52+'bevételek óvoda'!G52</f>
        <v>0</v>
      </c>
      <c r="H52" s="112">
        <f>+'bevételek önkormányzat'!H52+'bevételek óvoda'!H52</f>
        <v>0</v>
      </c>
      <c r="I52" s="112">
        <f>+'bevételek önkormányzat'!I52+'bevételek óvoda'!I52</f>
        <v>0</v>
      </c>
      <c r="J52" s="112">
        <f>+'bevételek önkormányzat'!J52+'bevételek óvoda'!J52</f>
        <v>0</v>
      </c>
    </row>
    <row r="53" spans="1:10" ht="15" customHeight="1" x14ac:dyDescent="0.3">
      <c r="A53" s="5" t="s">
        <v>460</v>
      </c>
      <c r="B53" s="6" t="s">
        <v>270</v>
      </c>
      <c r="C53" s="112">
        <f>+'bevételek önkormányzat'!C53+'bevételek óvoda'!C53</f>
        <v>0</v>
      </c>
      <c r="D53" s="112">
        <f>+'bevételek önkormányzat'!D53+'bevételek óvoda'!D53</f>
        <v>0</v>
      </c>
      <c r="E53" s="112">
        <f>+'bevételek önkormányzat'!E53+'bevételek óvoda'!E53</f>
        <v>0</v>
      </c>
      <c r="F53" s="112">
        <f>+'bevételek önkormányzat'!F53+'bevételek óvoda'!F53</f>
        <v>0</v>
      </c>
      <c r="G53" s="112">
        <f>+'bevételek önkormányzat'!G53+'bevételek óvoda'!G53</f>
        <v>0</v>
      </c>
      <c r="H53" s="112">
        <f>+'bevételek önkormányzat'!H53+'bevételek óvoda'!H53</f>
        <v>0</v>
      </c>
      <c r="I53" s="112">
        <f>+'bevételek önkormányzat'!I53+'bevételek óvoda'!I53</f>
        <v>0</v>
      </c>
      <c r="J53" s="112">
        <f>+'bevételek önkormányzat'!J53+'bevételek óvoda'!J53</f>
        <v>0</v>
      </c>
    </row>
    <row r="54" spans="1:10" ht="15" customHeight="1" x14ac:dyDescent="0.3">
      <c r="A54" s="5" t="s">
        <v>461</v>
      </c>
      <c r="B54" s="6" t="s">
        <v>271</v>
      </c>
      <c r="C54" s="112">
        <f>+'bevételek önkormányzat'!C54+'bevételek óvoda'!C54</f>
        <v>27391707</v>
      </c>
      <c r="D54" s="112">
        <f>+'bevételek önkormányzat'!D54+'bevételek óvoda'!D54</f>
        <v>0</v>
      </c>
      <c r="E54" s="112">
        <f>+'bevételek önkormányzat'!E54+'bevételek óvoda'!E54</f>
        <v>0</v>
      </c>
      <c r="F54" s="112">
        <f>+'bevételek önkormányzat'!F54+'bevételek óvoda'!F54</f>
        <v>27391707</v>
      </c>
      <c r="G54" s="112">
        <f>+'bevételek önkormányzat'!G54+'bevételek óvoda'!G54</f>
        <v>112503618</v>
      </c>
      <c r="H54" s="112">
        <f>+'bevételek önkormányzat'!H54+'bevételek óvoda'!H54</f>
        <v>0</v>
      </c>
      <c r="I54" s="112">
        <f>+'bevételek önkormányzat'!I54+'bevételek óvoda'!I54</f>
        <v>0</v>
      </c>
      <c r="J54" s="112">
        <f>+'bevételek önkormányzat'!J54+'bevételek óvoda'!J54</f>
        <v>112503618</v>
      </c>
    </row>
    <row r="55" spans="1:10" ht="15" customHeight="1" x14ac:dyDescent="0.3">
      <c r="A55" s="38" t="s">
        <v>496</v>
      </c>
      <c r="B55" s="48" t="s">
        <v>272</v>
      </c>
      <c r="C55" s="102">
        <f>+'bevételek önkormányzat'!C55+'bevételek óvoda'!C55</f>
        <v>27391707</v>
      </c>
      <c r="D55" s="102">
        <f>+'bevételek önkormányzat'!D55+'bevételek óvoda'!D55</f>
        <v>0</v>
      </c>
      <c r="E55" s="102">
        <f>+'bevételek önkormányzat'!E55+'bevételek óvoda'!E55</f>
        <v>0</v>
      </c>
      <c r="F55" s="102">
        <f>+'bevételek önkormányzat'!F55+'bevételek óvoda'!F55</f>
        <v>27391707</v>
      </c>
      <c r="G55" s="102">
        <f>+'bevételek önkormányzat'!G55+'bevételek óvoda'!G55</f>
        <v>129470326</v>
      </c>
      <c r="H55" s="102">
        <f>+'bevételek önkormányzat'!H55+'bevételek óvoda'!H55</f>
        <v>0</v>
      </c>
      <c r="I55" s="102">
        <f>+'bevételek önkormányzat'!I55+'bevételek óvoda'!I55</f>
        <v>0</v>
      </c>
      <c r="J55" s="102">
        <f>+'bevételek önkormányzat'!J55+'bevételek óvoda'!J55</f>
        <v>129470326</v>
      </c>
    </row>
    <row r="56" spans="1:10" ht="15" customHeight="1" x14ac:dyDescent="0.3">
      <c r="A56" s="13" t="s">
        <v>478</v>
      </c>
      <c r="B56" s="6" t="s">
        <v>311</v>
      </c>
      <c r="C56" s="112">
        <f>+'bevételek önkormányzat'!C56+'bevételek óvoda'!C56</f>
        <v>0</v>
      </c>
      <c r="D56" s="112">
        <f>+'bevételek önkormányzat'!D56+'bevételek óvoda'!D56</f>
        <v>0</v>
      </c>
      <c r="E56" s="112">
        <f>+'bevételek önkormányzat'!E56+'bevételek óvoda'!E56</f>
        <v>0</v>
      </c>
      <c r="F56" s="112">
        <f>+'bevételek önkormányzat'!F56+'bevételek óvoda'!F56</f>
        <v>0</v>
      </c>
      <c r="G56" s="112">
        <f>+'bevételek önkormányzat'!G56+'bevételek óvoda'!G56</f>
        <v>0</v>
      </c>
      <c r="H56" s="112">
        <f>+'bevételek önkormányzat'!H56+'bevételek óvoda'!H56</f>
        <v>0</v>
      </c>
      <c r="I56" s="112">
        <f>+'bevételek önkormányzat'!I56+'bevételek óvoda'!I56</f>
        <v>0</v>
      </c>
      <c r="J56" s="112">
        <f>+'bevételek önkormányzat'!J56+'bevételek óvoda'!J56</f>
        <v>0</v>
      </c>
    </row>
    <row r="57" spans="1:10" ht="15" customHeight="1" x14ac:dyDescent="0.3">
      <c r="A57" s="13" t="s">
        <v>479</v>
      </c>
      <c r="B57" s="6" t="s">
        <v>312</v>
      </c>
      <c r="C57" s="112">
        <f>+'bevételek önkormányzat'!C57+'bevételek óvoda'!C57</f>
        <v>0</v>
      </c>
      <c r="D57" s="112">
        <f>+'bevételek önkormányzat'!D57+'bevételek óvoda'!D57</f>
        <v>0</v>
      </c>
      <c r="E57" s="112">
        <f>+'bevételek önkormányzat'!E57+'bevételek óvoda'!E57</f>
        <v>0</v>
      </c>
      <c r="F57" s="112">
        <f>+'bevételek önkormányzat'!F57+'bevételek óvoda'!F57</f>
        <v>0</v>
      </c>
      <c r="G57" s="112">
        <f>+'bevételek önkormányzat'!G57+'bevételek óvoda'!G57</f>
        <v>3070866</v>
      </c>
      <c r="H57" s="112">
        <f>+'bevételek önkormányzat'!H57+'bevételek óvoda'!H57</f>
        <v>0</v>
      </c>
      <c r="I57" s="112">
        <f>+'bevételek önkormányzat'!I57+'bevételek óvoda'!I57</f>
        <v>0</v>
      </c>
      <c r="J57" s="112">
        <f>+'bevételek önkormányzat'!J57+'bevételek óvoda'!J57</f>
        <v>3070866</v>
      </c>
    </row>
    <row r="58" spans="1:10" ht="15" customHeight="1" x14ac:dyDescent="0.3">
      <c r="A58" s="13" t="s">
        <v>313</v>
      </c>
      <c r="B58" s="6" t="s">
        <v>314</v>
      </c>
      <c r="C58" s="112">
        <f>+'bevételek önkormányzat'!C58+'bevételek óvoda'!C58</f>
        <v>0</v>
      </c>
      <c r="D58" s="112">
        <f>+'bevételek önkormányzat'!D58+'bevételek óvoda'!D58</f>
        <v>0</v>
      </c>
      <c r="E58" s="112">
        <f>+'bevételek önkormányzat'!E58+'bevételek óvoda'!E58</f>
        <v>0</v>
      </c>
      <c r="F58" s="112">
        <f>+'bevételek önkormányzat'!F58+'bevételek óvoda'!F58</f>
        <v>0</v>
      </c>
      <c r="G58" s="112">
        <f>+'bevételek önkormányzat'!G58+'bevételek óvoda'!G58</f>
        <v>0</v>
      </c>
      <c r="H58" s="112">
        <f>+'bevételek önkormányzat'!H58+'bevételek óvoda'!H58</f>
        <v>0</v>
      </c>
      <c r="I58" s="112">
        <f>+'bevételek önkormányzat'!I58+'bevételek óvoda'!I58</f>
        <v>0</v>
      </c>
      <c r="J58" s="112">
        <f>+'bevételek önkormányzat'!J58+'bevételek óvoda'!J58</f>
        <v>0</v>
      </c>
    </row>
    <row r="59" spans="1:10" ht="15" customHeight="1" x14ac:dyDescent="0.3">
      <c r="A59" s="13" t="s">
        <v>480</v>
      </c>
      <c r="B59" s="6" t="s">
        <v>315</v>
      </c>
      <c r="C59" s="112">
        <f>+'bevételek önkormányzat'!C59+'bevételek óvoda'!C59</f>
        <v>0</v>
      </c>
      <c r="D59" s="112">
        <f>+'bevételek önkormányzat'!D59+'bevételek óvoda'!D59</f>
        <v>0</v>
      </c>
      <c r="E59" s="112">
        <f>+'bevételek önkormányzat'!E59+'bevételek óvoda'!E59</f>
        <v>0</v>
      </c>
      <c r="F59" s="112">
        <f>+'bevételek önkormányzat'!F59+'bevételek óvoda'!F59</f>
        <v>0</v>
      </c>
      <c r="G59" s="112">
        <f>+'bevételek önkormányzat'!G59+'bevételek óvoda'!G59</f>
        <v>0</v>
      </c>
      <c r="H59" s="112">
        <f>+'bevételek önkormányzat'!H59+'bevételek óvoda'!H59</f>
        <v>0</v>
      </c>
      <c r="I59" s="112">
        <f>+'bevételek önkormányzat'!I59+'bevételek óvoda'!I59</f>
        <v>0</v>
      </c>
      <c r="J59" s="112">
        <f>+'bevételek önkormányzat'!J59+'bevételek óvoda'!J59</f>
        <v>0</v>
      </c>
    </row>
    <row r="60" spans="1:10" ht="15" customHeight="1" x14ac:dyDescent="0.3">
      <c r="A60" s="13" t="s">
        <v>316</v>
      </c>
      <c r="B60" s="6" t="s">
        <v>317</v>
      </c>
      <c r="C60" s="112">
        <f>+'bevételek önkormányzat'!C60+'bevételek óvoda'!C60</f>
        <v>0</v>
      </c>
      <c r="D60" s="112">
        <f>+'bevételek önkormányzat'!D60+'bevételek óvoda'!D60</f>
        <v>0</v>
      </c>
      <c r="E60" s="112">
        <f>+'bevételek önkormányzat'!E60+'bevételek óvoda'!E60</f>
        <v>0</v>
      </c>
      <c r="F60" s="112">
        <f>+'bevételek önkormányzat'!F60+'bevételek óvoda'!F60</f>
        <v>0</v>
      </c>
      <c r="G60" s="112">
        <f>+'bevételek önkormányzat'!G60+'bevételek óvoda'!G60</f>
        <v>0</v>
      </c>
      <c r="H60" s="112">
        <f>+'bevételek önkormányzat'!H60+'bevételek óvoda'!H60</f>
        <v>0</v>
      </c>
      <c r="I60" s="112">
        <f>+'bevételek önkormányzat'!I60+'bevételek óvoda'!I60</f>
        <v>0</v>
      </c>
      <c r="J60" s="112">
        <f>+'bevételek önkormányzat'!J60+'bevételek óvoda'!J60</f>
        <v>0</v>
      </c>
    </row>
    <row r="61" spans="1:10" ht="15" customHeight="1" x14ac:dyDescent="0.3">
      <c r="A61" s="38" t="s">
        <v>501</v>
      </c>
      <c r="B61" s="48" t="s">
        <v>318</v>
      </c>
      <c r="C61" s="102">
        <f>+'bevételek önkormányzat'!C61+'bevételek óvoda'!C61</f>
        <v>0</v>
      </c>
      <c r="D61" s="102">
        <f>+'bevételek önkormányzat'!D61+'bevételek óvoda'!D61</f>
        <v>0</v>
      </c>
      <c r="E61" s="102">
        <f>+'bevételek önkormányzat'!E61+'bevételek óvoda'!E61</f>
        <v>0</v>
      </c>
      <c r="F61" s="102">
        <f>+'bevételek önkormányzat'!F61+'bevételek óvoda'!F61</f>
        <v>0</v>
      </c>
      <c r="G61" s="102">
        <f>+'bevételek önkormányzat'!G61+'bevételek óvoda'!G61</f>
        <v>3070866</v>
      </c>
      <c r="H61" s="102">
        <f>+'bevételek önkormányzat'!H61+'bevételek óvoda'!H61</f>
        <v>0</v>
      </c>
      <c r="I61" s="102">
        <f>+'bevételek önkormányzat'!I61+'bevételek óvoda'!I61</f>
        <v>0</v>
      </c>
      <c r="J61" s="102">
        <f>+'bevételek önkormányzat'!J61+'bevételek óvoda'!J61</f>
        <v>3070866</v>
      </c>
    </row>
    <row r="62" spans="1:10" ht="15" customHeight="1" x14ac:dyDescent="0.3">
      <c r="A62" s="13" t="s">
        <v>324</v>
      </c>
      <c r="B62" s="6" t="s">
        <v>325</v>
      </c>
      <c r="C62" s="112">
        <f>+'bevételek önkormányzat'!C62+'bevételek óvoda'!C62</f>
        <v>0</v>
      </c>
      <c r="D62" s="112">
        <f>+'bevételek önkormányzat'!D62+'bevételek óvoda'!D62</f>
        <v>0</v>
      </c>
      <c r="E62" s="112">
        <f>+'bevételek önkormányzat'!E62+'bevételek óvoda'!E62</f>
        <v>0</v>
      </c>
      <c r="F62" s="112">
        <f>+'bevételek önkormányzat'!F62+'bevételek óvoda'!F62</f>
        <v>0</v>
      </c>
      <c r="G62" s="112">
        <f>+'bevételek önkormányzat'!G62+'bevételek óvoda'!G62</f>
        <v>0</v>
      </c>
      <c r="H62" s="112">
        <f>+'bevételek önkormányzat'!H62+'bevételek óvoda'!H62</f>
        <v>0</v>
      </c>
      <c r="I62" s="112">
        <f>+'bevételek önkormányzat'!I62+'bevételek óvoda'!I62</f>
        <v>0</v>
      </c>
      <c r="J62" s="112">
        <f>+'bevételek önkormányzat'!J62+'bevételek óvoda'!J62</f>
        <v>0</v>
      </c>
    </row>
    <row r="63" spans="1:10" ht="15" customHeight="1" x14ac:dyDescent="0.3">
      <c r="A63" s="5" t="s">
        <v>483</v>
      </c>
      <c r="B63" s="6" t="s">
        <v>326</v>
      </c>
      <c r="C63" s="112">
        <f>+'bevételek önkormányzat'!C63+'bevételek óvoda'!C63</f>
        <v>0</v>
      </c>
      <c r="D63" s="112">
        <f>+'bevételek önkormányzat'!D63+'bevételek óvoda'!D63</f>
        <v>0</v>
      </c>
      <c r="E63" s="112">
        <f>+'bevételek önkormányzat'!E63+'bevételek óvoda'!E63</f>
        <v>0</v>
      </c>
      <c r="F63" s="112">
        <f>+'bevételek önkormányzat'!F63+'bevételek óvoda'!F63</f>
        <v>0</v>
      </c>
      <c r="G63" s="112">
        <f>+'bevételek önkormányzat'!G63+'bevételek óvoda'!G63</f>
        <v>0</v>
      </c>
      <c r="H63" s="112">
        <f>+'bevételek önkormányzat'!H63+'bevételek óvoda'!H63</f>
        <v>0</v>
      </c>
      <c r="I63" s="112">
        <f>+'bevételek önkormányzat'!I63+'bevételek óvoda'!I63</f>
        <v>0</v>
      </c>
      <c r="J63" s="112">
        <f>+'bevételek önkormányzat'!J63+'bevételek óvoda'!J63</f>
        <v>0</v>
      </c>
    </row>
    <row r="64" spans="1:10" ht="15" customHeight="1" x14ac:dyDescent="0.3">
      <c r="A64" s="13" t="s">
        <v>484</v>
      </c>
      <c r="B64" s="6" t="s">
        <v>327</v>
      </c>
      <c r="C64" s="112">
        <f>+'bevételek önkormányzat'!C64+'bevételek óvoda'!C64</f>
        <v>0</v>
      </c>
      <c r="D64" s="112">
        <f>+'bevételek önkormányzat'!D64+'bevételek óvoda'!D64</f>
        <v>0</v>
      </c>
      <c r="E64" s="112">
        <f>+'bevételek önkormányzat'!E64+'bevételek óvoda'!E64</f>
        <v>0</v>
      </c>
      <c r="F64" s="112">
        <f>+'bevételek önkormányzat'!F64+'bevételek óvoda'!F64</f>
        <v>0</v>
      </c>
      <c r="G64" s="112">
        <f>+'bevételek önkormányzat'!G64+'bevételek óvoda'!G64</f>
        <v>0</v>
      </c>
      <c r="H64" s="112">
        <f>+'bevételek önkormányzat'!H64+'bevételek óvoda'!H64</f>
        <v>0</v>
      </c>
      <c r="I64" s="112">
        <f>+'bevételek önkormányzat'!I64+'bevételek óvoda'!I64</f>
        <v>0</v>
      </c>
      <c r="J64" s="112">
        <f>+'bevételek önkormányzat'!J64+'bevételek óvoda'!J64</f>
        <v>0</v>
      </c>
    </row>
    <row r="65" spans="1:10" ht="15" customHeight="1" x14ac:dyDescent="0.3">
      <c r="A65" s="38" t="s">
        <v>504</v>
      </c>
      <c r="B65" s="48" t="s">
        <v>328</v>
      </c>
      <c r="C65" s="102">
        <f>+'bevételek önkormányzat'!C65+'bevételek óvoda'!C65</f>
        <v>0</v>
      </c>
      <c r="D65" s="102">
        <f>+'bevételek önkormányzat'!D65+'bevételek óvoda'!D65</f>
        <v>0</v>
      </c>
      <c r="E65" s="102">
        <f>+'bevételek önkormányzat'!E65+'bevételek óvoda'!E65</f>
        <v>0</v>
      </c>
      <c r="F65" s="102">
        <f>+'bevételek önkormányzat'!F65+'bevételek óvoda'!F65</f>
        <v>0</v>
      </c>
      <c r="G65" s="102">
        <f>+'bevételek önkormányzat'!G65+'bevételek óvoda'!G65</f>
        <v>0</v>
      </c>
      <c r="H65" s="102">
        <f>+'bevételek önkormányzat'!H65+'bevételek óvoda'!H65</f>
        <v>0</v>
      </c>
      <c r="I65" s="102">
        <f>+'bevételek önkormányzat'!I65+'bevételek óvoda'!I65</f>
        <v>0</v>
      </c>
      <c r="J65" s="102">
        <f>+'bevételek önkormányzat'!J65+'bevételek óvoda'!J65</f>
        <v>0</v>
      </c>
    </row>
    <row r="66" spans="1:10" ht="15" customHeight="1" x14ac:dyDescent="0.3">
      <c r="A66" s="57" t="s">
        <v>565</v>
      </c>
      <c r="B66" s="60"/>
      <c r="C66" s="103">
        <f>+'bevételek önkormányzat'!C66+'bevételek óvoda'!C66</f>
        <v>27391707</v>
      </c>
      <c r="D66" s="103">
        <f>+'bevételek önkormányzat'!D66+'bevételek óvoda'!D66</f>
        <v>0</v>
      </c>
      <c r="E66" s="103">
        <f>+'bevételek önkormányzat'!E66+'bevételek óvoda'!E66</f>
        <v>0</v>
      </c>
      <c r="F66" s="103">
        <f>+'bevételek önkormányzat'!F66+'bevételek óvoda'!F66</f>
        <v>27391707</v>
      </c>
      <c r="G66" s="103">
        <f>+'bevételek önkormányzat'!G66+'bevételek óvoda'!G66</f>
        <v>132541192</v>
      </c>
      <c r="H66" s="103">
        <f>+'bevételek önkormányzat'!H66+'bevételek óvoda'!H66</f>
        <v>0</v>
      </c>
      <c r="I66" s="103">
        <f>+'bevételek önkormányzat'!I66+'bevételek óvoda'!I66</f>
        <v>0</v>
      </c>
      <c r="J66" s="103">
        <f>+'bevételek önkormányzat'!J66+'bevételek óvoda'!J66</f>
        <v>132541192</v>
      </c>
    </row>
    <row r="67" spans="1:10" ht="15.6" x14ac:dyDescent="0.3">
      <c r="A67" s="45" t="s">
        <v>503</v>
      </c>
      <c r="B67" s="34" t="s">
        <v>329</v>
      </c>
      <c r="C67" s="104">
        <f>+'bevételek önkormányzat'!C67+'bevételek óvoda'!C67</f>
        <v>151938238</v>
      </c>
      <c r="D67" s="104">
        <f>+'bevételek önkormányzat'!D67+'bevételek óvoda'!D67</f>
        <v>0</v>
      </c>
      <c r="E67" s="104">
        <f>+'bevételek önkormányzat'!E67+'bevételek óvoda'!E67</f>
        <v>0</v>
      </c>
      <c r="F67" s="104">
        <f>+'bevételek önkormányzat'!F67+'bevételek óvoda'!F67</f>
        <v>151938238</v>
      </c>
      <c r="G67" s="104">
        <f>+'bevételek önkormányzat'!G67+'bevételek óvoda'!G67</f>
        <v>264410416</v>
      </c>
      <c r="H67" s="104">
        <f>+'bevételek önkormányzat'!H67+'bevételek óvoda'!H67</f>
        <v>0</v>
      </c>
      <c r="I67" s="104">
        <f>+'bevételek önkormányzat'!I67+'bevételek óvoda'!I67</f>
        <v>0</v>
      </c>
      <c r="J67" s="104">
        <f>+'bevételek önkormányzat'!J67+'bevételek óvoda'!J67</f>
        <v>264410416</v>
      </c>
    </row>
    <row r="68" spans="1:10" ht="15.6" x14ac:dyDescent="0.3">
      <c r="A68" s="129" t="s">
        <v>29</v>
      </c>
      <c r="B68" s="127"/>
      <c r="C68" s="128">
        <f>+'bevételek önkormányzat'!C68+'bevételek óvoda'!C68</f>
        <v>-60312822</v>
      </c>
      <c r="D68" s="128">
        <f>+'bevételek önkormányzat'!D68+'bevételek óvoda'!D68</f>
        <v>-90103729</v>
      </c>
      <c r="E68" s="128">
        <f>+'bevételek önkormányzat'!E68+'bevételek óvoda'!E68</f>
        <v>0</v>
      </c>
      <c r="F68" s="128">
        <f>+'bevételek önkormányzat'!F68+'bevételek óvoda'!F68</f>
        <v>-150416551</v>
      </c>
      <c r="G68" s="128">
        <f>+'bevételek önkormányzat'!G68+'bevételek óvoda'!G68</f>
        <v>-131954788</v>
      </c>
      <c r="H68" s="128">
        <f>+'bevételek önkormányzat'!H68+'bevételek óvoda'!H68</f>
        <v>0</v>
      </c>
      <c r="I68" s="128">
        <f>+'bevételek önkormányzat'!I68+'bevételek óvoda'!I68</f>
        <v>0</v>
      </c>
      <c r="J68" s="128">
        <f>+'bevételek önkormányzat'!J68+'bevételek óvoda'!J68</f>
        <v>-131954788</v>
      </c>
    </row>
    <row r="69" spans="1:10" ht="15.6" x14ac:dyDescent="0.3">
      <c r="A69" s="129" t="s">
        <v>30</v>
      </c>
      <c r="B69" s="127"/>
      <c r="C69" s="128">
        <f>+'bevételek önkormányzat'!C69+'bevételek óvoda'!C69</f>
        <v>-66804324</v>
      </c>
      <c r="D69" s="128">
        <f>+'bevételek önkormányzat'!D69+'bevételek óvoda'!D69</f>
        <v>0</v>
      </c>
      <c r="E69" s="128">
        <f>+'bevételek önkormányzat'!E69+'bevételek óvoda'!E69</f>
        <v>0</v>
      </c>
      <c r="F69" s="128">
        <f>+'bevételek önkormányzat'!F69+'bevételek óvoda'!F69</f>
        <v>-66804324</v>
      </c>
      <c r="G69" s="128">
        <f>+'bevételek önkormányzat'!G69+'bevételek óvoda'!G69</f>
        <v>5091833</v>
      </c>
      <c r="H69" s="128">
        <f>+'bevételek önkormányzat'!H69+'bevételek óvoda'!H69</f>
        <v>0</v>
      </c>
      <c r="I69" s="128">
        <f>+'bevételek önkormányzat'!I69+'bevételek óvoda'!I69</f>
        <v>0</v>
      </c>
      <c r="J69" s="128">
        <f>+'bevételek önkormányzat'!J69+'bevételek óvoda'!J69</f>
        <v>5091833</v>
      </c>
    </row>
    <row r="70" spans="1:10" x14ac:dyDescent="0.3">
      <c r="A70" s="36" t="s">
        <v>485</v>
      </c>
      <c r="B70" s="5" t="s">
        <v>330</v>
      </c>
      <c r="C70" s="112">
        <f>+'bevételek önkormányzat'!C70+'bevételek óvoda'!C70</f>
        <v>0</v>
      </c>
      <c r="D70" s="112">
        <f>+'bevételek önkormányzat'!D70+'bevételek óvoda'!D70</f>
        <v>0</v>
      </c>
      <c r="E70" s="112">
        <f>+'bevételek önkormányzat'!E70+'bevételek óvoda'!E70</f>
        <v>0</v>
      </c>
      <c r="F70" s="112">
        <f>+'bevételek önkormányzat'!F70+'bevételek óvoda'!F70</f>
        <v>0</v>
      </c>
      <c r="G70" s="112">
        <f>+'bevételek önkormányzat'!G70+'bevételek óvoda'!G70</f>
        <v>0</v>
      </c>
      <c r="H70" s="112">
        <f>+'bevételek önkormányzat'!H70+'bevételek óvoda'!H70</f>
        <v>0</v>
      </c>
      <c r="I70" s="112">
        <f>+'bevételek önkormányzat'!I70+'bevételek óvoda'!I70</f>
        <v>0</v>
      </c>
      <c r="J70" s="112">
        <f>+'bevételek önkormányzat'!J70+'bevételek óvoda'!J70</f>
        <v>0</v>
      </c>
    </row>
    <row r="71" spans="1:10" x14ac:dyDescent="0.3">
      <c r="A71" s="13" t="s">
        <v>331</v>
      </c>
      <c r="B71" s="5" t="s">
        <v>332</v>
      </c>
      <c r="C71" s="112">
        <f>+'bevételek önkormányzat'!C71+'bevételek óvoda'!C71</f>
        <v>0</v>
      </c>
      <c r="D71" s="112">
        <f>+'bevételek önkormányzat'!D71+'bevételek óvoda'!D71</f>
        <v>0</v>
      </c>
      <c r="E71" s="112">
        <f>+'bevételek önkormányzat'!E71+'bevételek óvoda'!E71</f>
        <v>0</v>
      </c>
      <c r="F71" s="112">
        <f>+'bevételek önkormányzat'!F71+'bevételek óvoda'!F71</f>
        <v>0</v>
      </c>
      <c r="G71" s="112">
        <f>+'bevételek önkormányzat'!G71+'bevételek óvoda'!G71</f>
        <v>0</v>
      </c>
      <c r="H71" s="112">
        <f>+'bevételek önkormányzat'!H71+'bevételek óvoda'!H71</f>
        <v>0</v>
      </c>
      <c r="I71" s="112">
        <f>+'bevételek önkormányzat'!I71+'bevételek óvoda'!I71</f>
        <v>0</v>
      </c>
      <c r="J71" s="112">
        <f>+'bevételek önkormányzat'!J71+'bevételek óvoda'!J71</f>
        <v>0</v>
      </c>
    </row>
    <row r="72" spans="1:10" x14ac:dyDescent="0.3">
      <c r="A72" s="36" t="s">
        <v>486</v>
      </c>
      <c r="B72" s="5" t="s">
        <v>333</v>
      </c>
      <c r="C72" s="112">
        <f>+'bevételek önkormányzat'!C72+'bevételek óvoda'!C72</f>
        <v>0</v>
      </c>
      <c r="D72" s="112">
        <f>+'bevételek önkormányzat'!D72+'bevételek óvoda'!D72</f>
        <v>0</v>
      </c>
      <c r="E72" s="112">
        <f>+'bevételek önkormányzat'!E72+'bevételek óvoda'!E72</f>
        <v>0</v>
      </c>
      <c r="F72" s="112">
        <f>+'bevételek önkormányzat'!F72+'bevételek óvoda'!F72</f>
        <v>0</v>
      </c>
      <c r="G72" s="112">
        <f>+'bevételek önkormányzat'!G72+'bevételek óvoda'!G72</f>
        <v>0</v>
      </c>
      <c r="H72" s="112">
        <f>+'bevételek önkormányzat'!H72+'bevételek óvoda'!H72</f>
        <v>0</v>
      </c>
      <c r="I72" s="112">
        <f>+'bevételek önkormányzat'!I72+'bevételek óvoda'!I72</f>
        <v>0</v>
      </c>
      <c r="J72" s="112">
        <f>+'bevételek önkormányzat'!J72+'bevételek óvoda'!J72</f>
        <v>0</v>
      </c>
    </row>
    <row r="73" spans="1:10" x14ac:dyDescent="0.3">
      <c r="A73" s="15" t="s">
        <v>505</v>
      </c>
      <c r="B73" s="7" t="s">
        <v>334</v>
      </c>
      <c r="C73" s="102">
        <f>+'bevételek önkormányzat'!C73+'bevételek óvoda'!C73</f>
        <v>0</v>
      </c>
      <c r="D73" s="102">
        <f>+'bevételek önkormányzat'!D73+'bevételek óvoda'!D73</f>
        <v>0</v>
      </c>
      <c r="E73" s="102">
        <f>+'bevételek önkormányzat'!E73+'bevételek óvoda'!E73</f>
        <v>0</v>
      </c>
      <c r="F73" s="102">
        <f>+'bevételek önkormányzat'!F73+'bevételek óvoda'!F73</f>
        <v>0</v>
      </c>
      <c r="G73" s="102">
        <f>+'bevételek önkormányzat'!G73+'bevételek óvoda'!G73</f>
        <v>0</v>
      </c>
      <c r="H73" s="102">
        <f>+'bevételek önkormányzat'!H73+'bevételek óvoda'!H73</f>
        <v>0</v>
      </c>
      <c r="I73" s="102">
        <f>+'bevételek önkormányzat'!I73+'bevételek óvoda'!I73</f>
        <v>0</v>
      </c>
      <c r="J73" s="102">
        <f>+'bevételek önkormányzat'!J73+'bevételek óvoda'!J73</f>
        <v>0</v>
      </c>
    </row>
    <row r="74" spans="1:10" x14ac:dyDescent="0.3">
      <c r="A74" s="13" t="s">
        <v>487</v>
      </c>
      <c r="B74" s="5" t="s">
        <v>335</v>
      </c>
      <c r="C74" s="112">
        <f>+'bevételek önkormányzat'!C74+'bevételek óvoda'!C74</f>
        <v>0</v>
      </c>
      <c r="D74" s="112">
        <f>+'bevételek önkormányzat'!D74+'bevételek óvoda'!D74</f>
        <v>0</v>
      </c>
      <c r="E74" s="112">
        <f>+'bevételek önkormányzat'!E74+'bevételek óvoda'!E74</f>
        <v>0</v>
      </c>
      <c r="F74" s="112">
        <f>+'bevételek önkormányzat'!F74+'bevételek óvoda'!F74</f>
        <v>0</v>
      </c>
      <c r="G74" s="112">
        <f>+'bevételek önkormányzat'!G74+'bevételek óvoda'!G74</f>
        <v>0</v>
      </c>
      <c r="H74" s="112">
        <f>+'bevételek önkormányzat'!H74+'bevételek óvoda'!H74</f>
        <v>0</v>
      </c>
      <c r="I74" s="112">
        <f>+'bevételek önkormányzat'!I74+'bevételek óvoda'!I74</f>
        <v>0</v>
      </c>
      <c r="J74" s="112">
        <f>+'bevételek önkormányzat'!J74+'bevételek óvoda'!J74</f>
        <v>0</v>
      </c>
    </row>
    <row r="75" spans="1:10" x14ac:dyDescent="0.3">
      <c r="A75" s="36" t="s">
        <v>336</v>
      </c>
      <c r="B75" s="5" t="s">
        <v>337</v>
      </c>
      <c r="C75" s="112">
        <f>+'bevételek önkormányzat'!C75+'bevételek óvoda'!C75</f>
        <v>0</v>
      </c>
      <c r="D75" s="112">
        <f>+'bevételek önkormányzat'!D75+'bevételek óvoda'!D75</f>
        <v>0</v>
      </c>
      <c r="E75" s="112">
        <f>+'bevételek önkormányzat'!E75+'bevételek óvoda'!E75</f>
        <v>0</v>
      </c>
      <c r="F75" s="112">
        <f>+'bevételek önkormányzat'!F75+'bevételek óvoda'!F75</f>
        <v>0</v>
      </c>
      <c r="G75" s="112">
        <f>+'bevételek önkormányzat'!G75+'bevételek óvoda'!G75</f>
        <v>0</v>
      </c>
      <c r="H75" s="112">
        <f>+'bevételek önkormányzat'!H75+'bevételek óvoda'!H75</f>
        <v>0</v>
      </c>
      <c r="I75" s="112">
        <f>+'bevételek önkormányzat'!I75+'bevételek óvoda'!I75</f>
        <v>0</v>
      </c>
      <c r="J75" s="112">
        <f>+'bevételek önkormányzat'!J75+'bevételek óvoda'!J75</f>
        <v>0</v>
      </c>
    </row>
    <row r="76" spans="1:10" x14ac:dyDescent="0.3">
      <c r="A76" s="13" t="s">
        <v>488</v>
      </c>
      <c r="B76" s="5" t="s">
        <v>338</v>
      </c>
      <c r="C76" s="112">
        <f>+'bevételek önkormányzat'!C76+'bevételek óvoda'!C76</f>
        <v>0</v>
      </c>
      <c r="D76" s="112">
        <f>+'bevételek önkormányzat'!D76+'bevételek óvoda'!D76</f>
        <v>0</v>
      </c>
      <c r="E76" s="112">
        <f>+'bevételek önkormányzat'!E76+'bevételek óvoda'!E76</f>
        <v>0</v>
      </c>
      <c r="F76" s="112">
        <f>+'bevételek önkormányzat'!F76+'bevételek óvoda'!F76</f>
        <v>0</v>
      </c>
      <c r="G76" s="112">
        <f>+'bevételek önkormányzat'!G76+'bevételek óvoda'!G76</f>
        <v>0</v>
      </c>
      <c r="H76" s="112">
        <f>+'bevételek önkormányzat'!H76+'bevételek óvoda'!H76</f>
        <v>0</v>
      </c>
      <c r="I76" s="112">
        <f>+'bevételek önkormányzat'!I76+'bevételek óvoda'!I76</f>
        <v>0</v>
      </c>
      <c r="J76" s="112">
        <f>+'bevételek önkormányzat'!J76+'bevételek óvoda'!J76</f>
        <v>0</v>
      </c>
    </row>
    <row r="77" spans="1:10" x14ac:dyDescent="0.3">
      <c r="A77" s="36" t="s">
        <v>339</v>
      </c>
      <c r="B77" s="5" t="s">
        <v>340</v>
      </c>
      <c r="C77" s="112">
        <f>+'bevételek önkormányzat'!C77+'bevételek óvoda'!C77</f>
        <v>0</v>
      </c>
      <c r="D77" s="112">
        <f>+'bevételek önkormányzat'!D77+'bevételek óvoda'!D77</f>
        <v>0</v>
      </c>
      <c r="E77" s="112">
        <f>+'bevételek önkormányzat'!E77+'bevételek óvoda'!E77</f>
        <v>0</v>
      </c>
      <c r="F77" s="112">
        <f>+'bevételek önkormányzat'!F77+'bevételek óvoda'!F77</f>
        <v>0</v>
      </c>
      <c r="G77" s="112">
        <f>+'bevételek önkormányzat'!G77+'bevételek óvoda'!G77</f>
        <v>0</v>
      </c>
      <c r="H77" s="112">
        <f>+'bevételek önkormányzat'!H77+'bevételek óvoda'!H77</f>
        <v>0</v>
      </c>
      <c r="I77" s="112">
        <f>+'bevételek önkormányzat'!I77+'bevételek óvoda'!I77</f>
        <v>0</v>
      </c>
      <c r="J77" s="112">
        <f>+'bevételek önkormányzat'!J77+'bevételek óvoda'!J77</f>
        <v>0</v>
      </c>
    </row>
    <row r="78" spans="1:10" x14ac:dyDescent="0.3">
      <c r="A78" s="14" t="s">
        <v>506</v>
      </c>
      <c r="B78" s="7" t="s">
        <v>341</v>
      </c>
      <c r="C78" s="102">
        <f>+'bevételek önkormányzat'!C78+'bevételek óvoda'!C78</f>
        <v>0</v>
      </c>
      <c r="D78" s="102">
        <f>+'bevételek önkormányzat'!D78+'bevételek óvoda'!D78</f>
        <v>0</v>
      </c>
      <c r="E78" s="102">
        <f>+'bevételek önkormányzat'!E78+'bevételek óvoda'!E78</f>
        <v>0</v>
      </c>
      <c r="F78" s="102">
        <f>+'bevételek önkormányzat'!F78+'bevételek óvoda'!F78</f>
        <v>0</v>
      </c>
      <c r="G78" s="102">
        <f>+'bevételek önkormányzat'!G78+'bevételek óvoda'!G78</f>
        <v>0</v>
      </c>
      <c r="H78" s="102">
        <f>+'bevételek önkormányzat'!H78+'bevételek óvoda'!H78</f>
        <v>0</v>
      </c>
      <c r="I78" s="102">
        <f>+'bevételek önkormányzat'!I78+'bevételek óvoda'!I78</f>
        <v>0</v>
      </c>
      <c r="J78" s="102">
        <f>+'bevételek önkormányzat'!J78+'bevételek óvoda'!J78</f>
        <v>0</v>
      </c>
    </row>
    <row r="79" spans="1:10" x14ac:dyDescent="0.3">
      <c r="A79" s="5" t="s">
        <v>616</v>
      </c>
      <c r="B79" s="5" t="s">
        <v>342</v>
      </c>
      <c r="C79" s="112">
        <f>+'bevételek önkormányzat'!C79+'bevételek óvoda'!C79</f>
        <v>130618015</v>
      </c>
      <c r="D79" s="112">
        <f>+'bevételek önkormányzat'!D79+'bevételek óvoda'!D79</f>
        <v>0</v>
      </c>
      <c r="E79" s="112">
        <f>+'bevételek önkormányzat'!E79+'bevételek óvoda'!E79</f>
        <v>0</v>
      </c>
      <c r="F79" s="112">
        <f>+'bevételek önkormányzat'!F79+'bevételek óvoda'!F79</f>
        <v>130618015</v>
      </c>
      <c r="G79" s="112">
        <f>+'bevételek önkormányzat'!G79+'bevételek óvoda'!G79</f>
        <v>130363824</v>
      </c>
      <c r="H79" s="112">
        <f>+'bevételek önkormányzat'!H79+'bevételek óvoda'!H79</f>
        <v>0</v>
      </c>
      <c r="I79" s="112">
        <f>+'bevételek önkormányzat'!I79+'bevételek óvoda'!I79</f>
        <v>0</v>
      </c>
      <c r="J79" s="112">
        <f>+'bevételek önkormányzat'!J79+'bevételek óvoda'!J79</f>
        <v>130363824</v>
      </c>
    </row>
    <row r="80" spans="1:10" x14ac:dyDescent="0.3">
      <c r="A80" s="5" t="s">
        <v>617</v>
      </c>
      <c r="B80" s="5" t="s">
        <v>342</v>
      </c>
      <c r="C80" s="112">
        <f>+'bevételek önkormányzat'!C80+'bevételek óvoda'!C80</f>
        <v>0</v>
      </c>
      <c r="D80" s="112">
        <f>+'bevételek önkormányzat'!D80+'bevételek óvoda'!D80</f>
        <v>0</v>
      </c>
      <c r="E80" s="112">
        <f>+'bevételek önkormányzat'!E80+'bevételek óvoda'!E80</f>
        <v>0</v>
      </c>
      <c r="F80" s="112">
        <f>+'bevételek önkormányzat'!F80+'bevételek óvoda'!F80</f>
        <v>0</v>
      </c>
      <c r="G80" s="112">
        <f>+'bevételek önkormányzat'!G80+'bevételek óvoda'!G80</f>
        <v>0</v>
      </c>
      <c r="H80" s="112">
        <f>+'bevételek önkormányzat'!H80+'bevételek óvoda'!H80</f>
        <v>0</v>
      </c>
      <c r="I80" s="112">
        <f>+'bevételek önkormányzat'!I80+'bevételek óvoda'!I80</f>
        <v>0</v>
      </c>
      <c r="J80" s="112">
        <f>+'bevételek önkormányzat'!J80+'bevételek óvoda'!J80</f>
        <v>0</v>
      </c>
    </row>
    <row r="81" spans="1:10" x14ac:dyDescent="0.3">
      <c r="A81" s="5" t="s">
        <v>614</v>
      </c>
      <c r="B81" s="5" t="s">
        <v>343</v>
      </c>
      <c r="C81" s="112">
        <f>+'bevételek önkormányzat'!C81+'bevételek óvoda'!C81</f>
        <v>0</v>
      </c>
      <c r="D81" s="112">
        <f>+'bevételek önkormányzat'!D81+'bevételek óvoda'!D81</f>
        <v>0</v>
      </c>
      <c r="E81" s="112">
        <f>+'bevételek önkormányzat'!E81+'bevételek óvoda'!E81</f>
        <v>0</v>
      </c>
      <c r="F81" s="112">
        <f>+'bevételek önkormányzat'!F81+'bevételek óvoda'!F81</f>
        <v>0</v>
      </c>
      <c r="G81" s="112">
        <f>+'bevételek önkormányzat'!G81+'bevételek óvoda'!G81</f>
        <v>0</v>
      </c>
      <c r="H81" s="112">
        <f>+'bevételek önkormányzat'!H81+'bevételek óvoda'!H81</f>
        <v>0</v>
      </c>
      <c r="I81" s="112">
        <f>+'bevételek önkormányzat'!I81+'bevételek óvoda'!I81</f>
        <v>0</v>
      </c>
      <c r="J81" s="112">
        <f>+'bevételek önkormányzat'!J81+'bevételek óvoda'!J81</f>
        <v>0</v>
      </c>
    </row>
    <row r="82" spans="1:10" x14ac:dyDescent="0.3">
      <c r="A82" s="5" t="s">
        <v>615</v>
      </c>
      <c r="B82" s="5" t="s">
        <v>343</v>
      </c>
      <c r="C82" s="102">
        <f>+'bevételek önkormányzat'!C82+'bevételek óvoda'!C82</f>
        <v>0</v>
      </c>
      <c r="D82" s="102">
        <f>+'bevételek önkormányzat'!D82+'bevételek óvoda'!D82</f>
        <v>0</v>
      </c>
      <c r="E82" s="102">
        <f>+'bevételek önkormányzat'!E82+'bevételek óvoda'!E82</f>
        <v>0</v>
      </c>
      <c r="F82" s="102">
        <f>+'bevételek önkormányzat'!F82+'bevételek óvoda'!F82</f>
        <v>0</v>
      </c>
      <c r="G82" s="102">
        <f>+'bevételek önkormányzat'!G82+'bevételek óvoda'!G82</f>
        <v>0</v>
      </c>
      <c r="H82" s="102">
        <f>+'bevételek önkormányzat'!H82+'bevételek óvoda'!H82</f>
        <v>0</v>
      </c>
      <c r="I82" s="102">
        <f>+'bevételek önkormányzat'!I82+'bevételek óvoda'!I82</f>
        <v>0</v>
      </c>
      <c r="J82" s="102">
        <f>+'bevételek önkormányzat'!J82+'bevételek óvoda'!J82</f>
        <v>0</v>
      </c>
    </row>
    <row r="83" spans="1:10" x14ac:dyDescent="0.3">
      <c r="A83" s="7" t="s">
        <v>507</v>
      </c>
      <c r="B83" s="7" t="s">
        <v>344</v>
      </c>
      <c r="C83" s="102">
        <f>+'bevételek önkormányzat'!C83+'bevételek óvoda'!C83</f>
        <v>130618015</v>
      </c>
      <c r="D83" s="102">
        <f>+'bevételek önkormányzat'!D83+'bevételek óvoda'!D83</f>
        <v>0</v>
      </c>
      <c r="E83" s="102">
        <f>+'bevételek önkormányzat'!E83+'bevételek óvoda'!E83</f>
        <v>0</v>
      </c>
      <c r="F83" s="102">
        <f>+'bevételek önkormányzat'!F83+'bevételek óvoda'!F83</f>
        <v>130618015</v>
      </c>
      <c r="G83" s="102">
        <f>+'bevételek önkormányzat'!G83+'bevételek óvoda'!G83</f>
        <v>130363824</v>
      </c>
      <c r="H83" s="102">
        <f>+'bevételek önkormányzat'!H83+'bevételek óvoda'!H83</f>
        <v>0</v>
      </c>
      <c r="I83" s="102">
        <f>+'bevételek önkormányzat'!I83+'bevételek óvoda'!I83</f>
        <v>0</v>
      </c>
      <c r="J83" s="102">
        <f>+'bevételek önkormányzat'!J83+'bevételek óvoda'!J83</f>
        <v>130363824</v>
      </c>
    </row>
    <row r="84" spans="1:10" x14ac:dyDescent="0.3">
      <c r="A84" s="36" t="s">
        <v>345</v>
      </c>
      <c r="B84" s="5" t="s">
        <v>346</v>
      </c>
      <c r="C84" s="112">
        <f>+'bevételek önkormányzat'!C84+'bevételek óvoda'!C84</f>
        <v>0</v>
      </c>
      <c r="D84" s="112">
        <f>+'bevételek önkormányzat'!D84+'bevételek óvoda'!D84</f>
        <v>0</v>
      </c>
      <c r="E84" s="112">
        <f>+'bevételek önkormányzat'!E84+'bevételek óvoda'!E84</f>
        <v>0</v>
      </c>
      <c r="F84" s="112">
        <f>+'bevételek önkormányzat'!F84+'bevételek óvoda'!F84</f>
        <v>0</v>
      </c>
      <c r="G84" s="112">
        <f>+'bevételek önkormányzat'!G84+'bevételek óvoda'!G84</f>
        <v>0</v>
      </c>
      <c r="H84" s="112">
        <f>+'bevételek önkormányzat'!H84+'bevételek óvoda'!H84</f>
        <v>0</v>
      </c>
      <c r="I84" s="112">
        <f>+'bevételek önkormányzat'!I84+'bevételek óvoda'!I84</f>
        <v>0</v>
      </c>
      <c r="J84" s="112">
        <f>+'bevételek önkormányzat'!J84+'bevételek óvoda'!J84</f>
        <v>0</v>
      </c>
    </row>
    <row r="85" spans="1:10" x14ac:dyDescent="0.3">
      <c r="A85" s="36" t="s">
        <v>347</v>
      </c>
      <c r="B85" s="5" t="s">
        <v>348</v>
      </c>
      <c r="C85" s="112">
        <f>+'bevételek önkormányzat'!C85+'bevételek óvoda'!C85</f>
        <v>0</v>
      </c>
      <c r="D85" s="112">
        <f>+'bevételek önkormányzat'!D85+'bevételek óvoda'!D85</f>
        <v>0</v>
      </c>
      <c r="E85" s="112">
        <f>+'bevételek önkormányzat'!E85+'bevételek óvoda'!E85</f>
        <v>0</v>
      </c>
      <c r="F85" s="112">
        <f>+'bevételek önkormányzat'!F85+'bevételek óvoda'!F85</f>
        <v>0</v>
      </c>
      <c r="G85" s="112">
        <f>+'bevételek önkormányzat'!G85+'bevételek óvoda'!G85</f>
        <v>0</v>
      </c>
      <c r="H85" s="112">
        <f>+'bevételek önkormányzat'!H85+'bevételek óvoda'!H85</f>
        <v>0</v>
      </c>
      <c r="I85" s="112">
        <f>+'bevételek önkormányzat'!I85+'bevételek óvoda'!I85</f>
        <v>0</v>
      </c>
      <c r="J85" s="112">
        <f>+'bevételek önkormányzat'!J85+'bevételek óvoda'!J85</f>
        <v>0</v>
      </c>
    </row>
    <row r="86" spans="1:10" x14ac:dyDescent="0.3">
      <c r="A86" s="36" t="s">
        <v>349</v>
      </c>
      <c r="B86" s="5" t="s">
        <v>350</v>
      </c>
      <c r="C86" s="112">
        <f>+'bevételek önkormányzat'!C86+'bevételek óvoda'!C86</f>
        <v>48773094</v>
      </c>
      <c r="D86" s="112">
        <f>+'bevételek önkormányzat'!D86+'bevételek óvoda'!D86</f>
        <v>0</v>
      </c>
      <c r="E86" s="112">
        <f>+'bevételek önkormányzat'!E86+'bevételek óvoda'!E86</f>
        <v>0</v>
      </c>
      <c r="F86" s="112">
        <f>+'bevételek önkormányzat'!F86+'bevételek óvoda'!F86</f>
        <v>48773094</v>
      </c>
      <c r="G86" s="112">
        <f>+'bevételek önkormányzat'!G86+'bevételek óvoda'!G86</f>
        <v>48773094</v>
      </c>
      <c r="H86" s="112">
        <f>+'bevételek önkormányzat'!H86+'bevételek óvoda'!H86</f>
        <v>0</v>
      </c>
      <c r="I86" s="112">
        <f>+'bevételek önkormányzat'!I86+'bevételek óvoda'!I86</f>
        <v>0</v>
      </c>
      <c r="J86" s="112">
        <f>+'bevételek önkormányzat'!J86+'bevételek óvoda'!J86</f>
        <v>48773094</v>
      </c>
    </row>
    <row r="87" spans="1:10" x14ac:dyDescent="0.3">
      <c r="A87" s="36" t="s">
        <v>351</v>
      </c>
      <c r="B87" s="5" t="s">
        <v>352</v>
      </c>
      <c r="C87" s="112">
        <f>+'bevételek önkormányzat'!C87+'bevételek óvoda'!C87</f>
        <v>0</v>
      </c>
      <c r="D87" s="112">
        <f>+'bevételek önkormányzat'!D87+'bevételek óvoda'!D87</f>
        <v>0</v>
      </c>
      <c r="E87" s="112">
        <f>+'bevételek önkormányzat'!E87+'bevételek óvoda'!E87</f>
        <v>0</v>
      </c>
      <c r="F87" s="112">
        <f>+'bevételek önkormányzat'!F87+'bevételek óvoda'!F87</f>
        <v>0</v>
      </c>
      <c r="G87" s="112">
        <f>+'bevételek önkormányzat'!G87+'bevételek óvoda'!G87</f>
        <v>0</v>
      </c>
      <c r="H87" s="112">
        <f>+'bevételek önkormányzat'!H87+'bevételek óvoda'!H87</f>
        <v>0</v>
      </c>
      <c r="I87" s="112">
        <f>+'bevételek önkormányzat'!I87+'bevételek óvoda'!I87</f>
        <v>0</v>
      </c>
      <c r="J87" s="112">
        <f>+'bevételek önkormányzat'!J87+'bevételek óvoda'!J87</f>
        <v>0</v>
      </c>
    </row>
    <row r="88" spans="1:10" x14ac:dyDescent="0.3">
      <c r="A88" s="13" t="s">
        <v>489</v>
      </c>
      <c r="B88" s="5" t="s">
        <v>353</v>
      </c>
      <c r="C88" s="112">
        <f>+'bevételek önkormányzat'!C88+'bevételek óvoda'!C88</f>
        <v>0</v>
      </c>
      <c r="D88" s="112">
        <f>+'bevételek önkormányzat'!D88+'bevételek óvoda'!D88</f>
        <v>0</v>
      </c>
      <c r="E88" s="112">
        <f>+'bevételek önkormányzat'!E88+'bevételek óvoda'!E88</f>
        <v>0</v>
      </c>
      <c r="F88" s="112">
        <f>+'bevételek önkormányzat'!F88+'bevételek óvoda'!F88</f>
        <v>0</v>
      </c>
      <c r="G88" s="112">
        <f>+'bevételek önkormányzat'!G88+'bevételek óvoda'!G88</f>
        <v>0</v>
      </c>
      <c r="H88" s="112">
        <f>+'bevételek önkormányzat'!H88+'bevételek óvoda'!H88</f>
        <v>0</v>
      </c>
      <c r="I88" s="112">
        <f>+'bevételek önkormányzat'!I88+'bevételek óvoda'!I88</f>
        <v>0</v>
      </c>
      <c r="J88" s="112">
        <f>+'bevételek önkormányzat'!J88+'bevételek óvoda'!J88</f>
        <v>0</v>
      </c>
    </row>
    <row r="89" spans="1:10" x14ac:dyDescent="0.3">
      <c r="A89" s="15" t="s">
        <v>508</v>
      </c>
      <c r="B89" s="7" t="s">
        <v>354</v>
      </c>
      <c r="C89" s="102">
        <f>+'bevételek önkormányzat'!C89+'bevételek óvoda'!C89</f>
        <v>179391109</v>
      </c>
      <c r="D89" s="102">
        <f>+'bevételek önkormányzat'!D89+'bevételek óvoda'!D89</f>
        <v>0</v>
      </c>
      <c r="E89" s="102">
        <f>+'bevételek önkormányzat'!E89+'bevételek óvoda'!E89</f>
        <v>0</v>
      </c>
      <c r="F89" s="102">
        <f>+'bevételek önkormányzat'!F89+'bevételek óvoda'!F89</f>
        <v>179391109</v>
      </c>
      <c r="G89" s="102">
        <f>+'bevételek önkormányzat'!G89+'bevételek óvoda'!G89</f>
        <v>179136918</v>
      </c>
      <c r="H89" s="102">
        <f>+'bevételek önkormányzat'!H89+'bevételek óvoda'!H89</f>
        <v>0</v>
      </c>
      <c r="I89" s="102">
        <f>+'bevételek önkormányzat'!I89+'bevételek óvoda'!I89</f>
        <v>0</v>
      </c>
      <c r="J89" s="102">
        <f>+'bevételek önkormányzat'!J89+'bevételek óvoda'!J89</f>
        <v>179136918</v>
      </c>
    </row>
    <row r="90" spans="1:10" x14ac:dyDescent="0.3">
      <c r="A90" s="13" t="s">
        <v>355</v>
      </c>
      <c r="B90" s="5" t="s">
        <v>356</v>
      </c>
      <c r="C90" s="112">
        <f>+'bevételek önkormányzat'!C90+'bevételek óvoda'!C90</f>
        <v>0</v>
      </c>
      <c r="D90" s="112">
        <f>+'bevételek önkormányzat'!D90+'bevételek óvoda'!D90</f>
        <v>0</v>
      </c>
      <c r="E90" s="112">
        <f>+'bevételek önkormányzat'!E90+'bevételek óvoda'!E90</f>
        <v>0</v>
      </c>
      <c r="F90" s="112">
        <f>+'bevételek önkormányzat'!F90+'bevételek óvoda'!F90</f>
        <v>0</v>
      </c>
      <c r="G90" s="112">
        <f>+'bevételek önkormányzat'!G90+'bevételek óvoda'!G90</f>
        <v>0</v>
      </c>
      <c r="H90" s="112">
        <f>+'bevételek önkormányzat'!H90+'bevételek óvoda'!H90</f>
        <v>0</v>
      </c>
      <c r="I90" s="112">
        <f>+'bevételek önkormányzat'!I90+'bevételek óvoda'!I90</f>
        <v>0</v>
      </c>
      <c r="J90" s="112">
        <f>+'bevételek önkormányzat'!J90+'bevételek óvoda'!J90</f>
        <v>0</v>
      </c>
    </row>
    <row r="91" spans="1:10" x14ac:dyDescent="0.3">
      <c r="A91" s="13" t="s">
        <v>357</v>
      </c>
      <c r="B91" s="5" t="s">
        <v>358</v>
      </c>
      <c r="C91" s="112">
        <f>+'bevételek önkormányzat'!C91+'bevételek óvoda'!C91</f>
        <v>0</v>
      </c>
      <c r="D91" s="112">
        <f>+'bevételek önkormányzat'!D91+'bevételek óvoda'!D91</f>
        <v>0</v>
      </c>
      <c r="E91" s="112">
        <f>+'bevételek önkormányzat'!E91+'bevételek óvoda'!E91</f>
        <v>0</v>
      </c>
      <c r="F91" s="112">
        <f>+'bevételek önkormányzat'!F91+'bevételek óvoda'!F91</f>
        <v>0</v>
      </c>
      <c r="G91" s="112">
        <f>+'bevételek önkormányzat'!G91+'bevételek óvoda'!G91</f>
        <v>0</v>
      </c>
      <c r="H91" s="112">
        <f>+'bevételek önkormányzat'!H91+'bevételek óvoda'!H91</f>
        <v>0</v>
      </c>
      <c r="I91" s="112">
        <f>+'bevételek önkormányzat'!I91+'bevételek óvoda'!I91</f>
        <v>0</v>
      </c>
      <c r="J91" s="112">
        <f>+'bevételek önkormányzat'!J91+'bevételek óvoda'!J91</f>
        <v>0</v>
      </c>
    </row>
    <row r="92" spans="1:10" x14ac:dyDescent="0.3">
      <c r="A92" s="36" t="s">
        <v>359</v>
      </c>
      <c r="B92" s="5" t="s">
        <v>360</v>
      </c>
      <c r="C92" s="112">
        <f>+'bevételek önkormányzat'!C92+'bevételek óvoda'!C92</f>
        <v>0</v>
      </c>
      <c r="D92" s="112">
        <f>+'bevételek önkormányzat'!D92+'bevételek óvoda'!D92</f>
        <v>0</v>
      </c>
      <c r="E92" s="112">
        <f>+'bevételek önkormányzat'!E92+'bevételek óvoda'!E92</f>
        <v>0</v>
      </c>
      <c r="F92" s="112">
        <f>+'bevételek önkormányzat'!F92+'bevételek óvoda'!F92</f>
        <v>0</v>
      </c>
      <c r="G92" s="112">
        <f>+'bevételek önkormányzat'!G92+'bevételek óvoda'!G92</f>
        <v>0</v>
      </c>
      <c r="H92" s="112">
        <f>+'bevételek önkormányzat'!H92+'bevételek óvoda'!H92</f>
        <v>0</v>
      </c>
      <c r="I92" s="112">
        <f>+'bevételek önkormányzat'!I92+'bevételek óvoda'!I92</f>
        <v>0</v>
      </c>
      <c r="J92" s="112">
        <f>+'bevételek önkormányzat'!J92+'bevételek óvoda'!J92</f>
        <v>0</v>
      </c>
    </row>
    <row r="93" spans="1:10" x14ac:dyDescent="0.3">
      <c r="A93" s="36" t="s">
        <v>490</v>
      </c>
      <c r="B93" s="5" t="s">
        <v>361</v>
      </c>
      <c r="C93" s="112">
        <f>+'bevételek önkormányzat'!C93+'bevételek óvoda'!C93</f>
        <v>0</v>
      </c>
      <c r="D93" s="112">
        <f>+'bevételek önkormányzat'!D93+'bevételek óvoda'!D93</f>
        <v>0</v>
      </c>
      <c r="E93" s="112">
        <f>+'bevételek önkormányzat'!E93+'bevételek óvoda'!E93</f>
        <v>0</v>
      </c>
      <c r="F93" s="112">
        <f>+'bevételek önkormányzat'!F93+'bevételek óvoda'!F93</f>
        <v>0</v>
      </c>
      <c r="G93" s="112">
        <f>+'bevételek önkormányzat'!G93+'bevételek óvoda'!G93</f>
        <v>0</v>
      </c>
      <c r="H93" s="112">
        <f>+'bevételek önkormányzat'!H93+'bevételek óvoda'!H93</f>
        <v>0</v>
      </c>
      <c r="I93" s="112">
        <f>+'bevételek önkormányzat'!I93+'bevételek óvoda'!I93</f>
        <v>0</v>
      </c>
      <c r="J93" s="112">
        <f>+'bevételek önkormányzat'!J93+'bevételek óvoda'!J93</f>
        <v>0</v>
      </c>
    </row>
    <row r="94" spans="1:10" x14ac:dyDescent="0.3">
      <c r="A94" s="14" t="s">
        <v>509</v>
      </c>
      <c r="B94" s="7" t="s">
        <v>362</v>
      </c>
      <c r="C94" s="102">
        <f>+'bevételek önkormányzat'!C94+'bevételek óvoda'!C94</f>
        <v>0</v>
      </c>
      <c r="D94" s="102">
        <f>+'bevételek önkormányzat'!D94+'bevételek óvoda'!D94</f>
        <v>0</v>
      </c>
      <c r="E94" s="102">
        <f>+'bevételek önkormányzat'!E94+'bevételek óvoda'!E94</f>
        <v>0</v>
      </c>
      <c r="F94" s="102">
        <f>+'bevételek önkormányzat'!F94+'bevételek óvoda'!F94</f>
        <v>0</v>
      </c>
      <c r="G94" s="102">
        <f>+'bevételek önkormányzat'!G94+'bevételek óvoda'!G94</f>
        <v>0</v>
      </c>
      <c r="H94" s="102">
        <f>+'bevételek önkormányzat'!H94+'bevételek óvoda'!H94</f>
        <v>0</v>
      </c>
      <c r="I94" s="102">
        <f>+'bevételek önkormányzat'!I94+'bevételek óvoda'!I94</f>
        <v>0</v>
      </c>
      <c r="J94" s="102">
        <f>+'bevételek önkormányzat'!J94+'bevételek óvoda'!J94</f>
        <v>0</v>
      </c>
    </row>
    <row r="95" spans="1:10" x14ac:dyDescent="0.3">
      <c r="A95" s="15" t="s">
        <v>363</v>
      </c>
      <c r="B95" s="7" t="s">
        <v>364</v>
      </c>
      <c r="C95" s="102">
        <f>+'bevételek önkormányzat'!C95+'bevételek óvoda'!C95</f>
        <v>0</v>
      </c>
      <c r="D95" s="102">
        <f>+'bevételek önkormányzat'!D95+'bevételek óvoda'!D95</f>
        <v>0</v>
      </c>
      <c r="E95" s="102">
        <f>+'bevételek önkormányzat'!E95+'bevételek óvoda'!E95</f>
        <v>0</v>
      </c>
      <c r="F95" s="102">
        <f>+'bevételek önkormányzat'!F95+'bevételek óvoda'!F95</f>
        <v>0</v>
      </c>
      <c r="G95" s="102">
        <f>+'bevételek önkormányzat'!G95+'bevételek óvoda'!G95</f>
        <v>0</v>
      </c>
      <c r="H95" s="102">
        <f>+'bevételek önkormányzat'!H95+'bevételek óvoda'!H95</f>
        <v>0</v>
      </c>
      <c r="I95" s="102">
        <f>+'bevételek önkormányzat'!I95+'bevételek óvoda'!I95</f>
        <v>0</v>
      </c>
      <c r="J95" s="102">
        <f>+'bevételek önkormányzat'!J95+'bevételek óvoda'!J95</f>
        <v>0</v>
      </c>
    </row>
    <row r="96" spans="1:10" ht="15.6" x14ac:dyDescent="0.3">
      <c r="A96" s="39" t="s">
        <v>510</v>
      </c>
      <c r="B96" s="40" t="s">
        <v>365</v>
      </c>
      <c r="C96" s="104">
        <f>+'bevételek önkormányzat'!C96+'bevételek óvoda'!C96</f>
        <v>179391109</v>
      </c>
      <c r="D96" s="104">
        <f>+'bevételek önkormányzat'!D96+'bevételek óvoda'!D96</f>
        <v>0</v>
      </c>
      <c r="E96" s="104">
        <f>+'bevételek önkormányzat'!E96+'bevételek óvoda'!E96</f>
        <v>0</v>
      </c>
      <c r="F96" s="104">
        <f>+'bevételek önkormányzat'!F96+'bevételek óvoda'!F96</f>
        <v>179391109</v>
      </c>
      <c r="G96" s="104">
        <f>+'bevételek önkormányzat'!G96+'bevételek óvoda'!G96</f>
        <v>179136918</v>
      </c>
      <c r="H96" s="104">
        <f>+'bevételek önkormányzat'!H96+'bevételek óvoda'!H96</f>
        <v>0</v>
      </c>
      <c r="I96" s="104">
        <f>+'bevételek önkormányzat'!I96+'bevételek óvoda'!I96</f>
        <v>0</v>
      </c>
      <c r="J96" s="104">
        <f>+'bevételek önkormányzat'!J96+'bevételek óvoda'!J96</f>
        <v>179136918</v>
      </c>
    </row>
    <row r="97" spans="1:10" ht="15.6" x14ac:dyDescent="0.3">
      <c r="A97" s="43" t="s">
        <v>492</v>
      </c>
      <c r="B97" s="44"/>
      <c r="C97" s="110">
        <f>+'bevételek önkormányzat'!C97+'bevételek óvoda'!C97</f>
        <v>331329347</v>
      </c>
      <c r="D97" s="110">
        <f>+'bevételek önkormányzat'!D97+'bevételek óvoda'!D97</f>
        <v>0</v>
      </c>
      <c r="E97" s="110">
        <f>+'bevételek önkormányzat'!E97+'bevételek óvoda'!E97</f>
        <v>0</v>
      </c>
      <c r="F97" s="110">
        <f>+'bevételek önkormányzat'!F97+'bevételek óvoda'!F97</f>
        <v>331329347</v>
      </c>
      <c r="G97" s="110">
        <f>+'bevételek önkormányzat'!G97+'bevételek óvoda'!G97</f>
        <v>443547334</v>
      </c>
      <c r="H97" s="110">
        <f>+'bevételek önkormányzat'!H97+'bevételek óvoda'!H97</f>
        <v>0</v>
      </c>
      <c r="I97" s="110">
        <f>+'bevételek önkormányzat'!I97+'bevételek óvoda'!I97</f>
        <v>0</v>
      </c>
      <c r="J97" s="110">
        <f>+'bevételek önkormányzat'!J97+'bevételek óvoda'!J97</f>
        <v>443547334</v>
      </c>
    </row>
  </sheetData>
  <mergeCells count="5">
    <mergeCell ref="A2:F2"/>
    <mergeCell ref="A3:F3"/>
    <mergeCell ref="C5:F5"/>
    <mergeCell ref="G5:J5"/>
    <mergeCell ref="F1:J1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5"/>
  <sheetViews>
    <sheetView topLeftCell="B1" zoomScaleNormal="100" workbookViewId="0">
      <selection activeCell="E5" sqref="E5:G5"/>
    </sheetView>
  </sheetViews>
  <sheetFormatPr defaultRowHeight="14.4" x14ac:dyDescent="0.3"/>
  <cols>
    <col min="1" max="1" width="86.33203125" customWidth="1"/>
    <col min="2" max="2" width="28.33203125" customWidth="1"/>
    <col min="3" max="3" width="29.109375" customWidth="1"/>
    <col min="4" max="4" width="18.44140625" style="98" customWidth="1"/>
    <col min="5" max="5" width="28.33203125" customWidth="1"/>
    <col min="6" max="6" width="29.109375" customWidth="1"/>
    <col min="7" max="7" width="18.44140625" style="98" customWidth="1"/>
  </cols>
  <sheetData>
    <row r="1" spans="1:8" x14ac:dyDescent="0.3">
      <c r="E1" s="291" t="s">
        <v>701</v>
      </c>
      <c r="F1" s="291"/>
      <c r="G1" s="291"/>
    </row>
    <row r="2" spans="1:8" ht="25.5" customHeight="1" x14ac:dyDescent="0.35">
      <c r="A2" s="290" t="s">
        <v>714</v>
      </c>
      <c r="B2" s="293"/>
      <c r="C2" s="293"/>
      <c r="D2" s="293"/>
      <c r="G2"/>
    </row>
    <row r="3" spans="1:8" ht="23.25" customHeight="1" x14ac:dyDescent="0.35">
      <c r="A3" s="288" t="s">
        <v>564</v>
      </c>
      <c r="B3" s="301"/>
      <c r="C3" s="301"/>
      <c r="D3" s="301"/>
      <c r="F3" s="291" t="s">
        <v>678</v>
      </c>
      <c r="G3" s="291"/>
      <c r="H3" s="291"/>
    </row>
    <row r="4" spans="1:8" x14ac:dyDescent="0.3">
      <c r="A4" s="1"/>
    </row>
    <row r="5" spans="1:8" x14ac:dyDescent="0.3">
      <c r="A5" s="1"/>
      <c r="B5" s="295" t="s">
        <v>662</v>
      </c>
      <c r="C5" s="295"/>
      <c r="D5" s="295"/>
      <c r="E5" s="295" t="s">
        <v>741</v>
      </c>
      <c r="F5" s="295"/>
      <c r="G5" s="295"/>
    </row>
    <row r="6" spans="1:8" ht="51" customHeight="1" x14ac:dyDescent="0.3">
      <c r="A6" s="54" t="s">
        <v>563</v>
      </c>
      <c r="B6" s="55" t="s">
        <v>612</v>
      </c>
      <c r="C6" s="55" t="s">
        <v>613</v>
      </c>
      <c r="D6" s="90" t="s">
        <v>1</v>
      </c>
      <c r="E6" s="55" t="s">
        <v>612</v>
      </c>
      <c r="F6" s="55" t="s">
        <v>613</v>
      </c>
      <c r="G6" s="90" t="s">
        <v>1</v>
      </c>
    </row>
    <row r="7" spans="1:8" ht="15" customHeight="1" x14ac:dyDescent="0.3">
      <c r="A7" s="55" t="s">
        <v>537</v>
      </c>
      <c r="B7" s="56"/>
      <c r="C7" s="56"/>
      <c r="D7" s="97"/>
      <c r="E7" s="56"/>
      <c r="F7" s="56"/>
      <c r="G7" s="97"/>
    </row>
    <row r="8" spans="1:8" ht="15" customHeight="1" x14ac:dyDescent="0.3">
      <c r="A8" s="55" t="s">
        <v>538</v>
      </c>
      <c r="B8" s="56"/>
      <c r="C8" s="56"/>
      <c r="D8" s="97"/>
      <c r="E8" s="56"/>
      <c r="F8" s="56"/>
      <c r="G8" s="97"/>
    </row>
    <row r="9" spans="1:8" ht="15" customHeight="1" x14ac:dyDescent="0.3">
      <c r="A9" s="55" t="s">
        <v>539</v>
      </c>
      <c r="B9" s="56"/>
      <c r="C9" s="56"/>
      <c r="D9" s="97"/>
      <c r="E9" s="56"/>
      <c r="F9" s="56"/>
      <c r="G9" s="97"/>
    </row>
    <row r="10" spans="1:8" ht="15" customHeight="1" x14ac:dyDescent="0.3">
      <c r="A10" s="55" t="s">
        <v>540</v>
      </c>
      <c r="B10" s="56"/>
      <c r="C10" s="56"/>
      <c r="D10" s="97"/>
      <c r="E10" s="56"/>
      <c r="F10" s="56"/>
      <c r="G10" s="97"/>
    </row>
    <row r="11" spans="1:8" ht="15" customHeight="1" x14ac:dyDescent="0.3">
      <c r="A11" s="54" t="s">
        <v>558</v>
      </c>
      <c r="B11" s="56"/>
      <c r="C11" s="56"/>
      <c r="D11" s="97"/>
      <c r="E11" s="56"/>
      <c r="F11" s="56"/>
      <c r="G11" s="97"/>
    </row>
    <row r="12" spans="1:8" ht="15" customHeight="1" x14ac:dyDescent="0.3">
      <c r="A12" s="55" t="s">
        <v>541</v>
      </c>
      <c r="B12" s="56"/>
      <c r="C12" s="56"/>
      <c r="D12" s="97"/>
      <c r="E12" s="56"/>
      <c r="F12" s="56"/>
      <c r="G12" s="97"/>
    </row>
    <row r="13" spans="1:8" ht="33" customHeight="1" x14ac:dyDescent="0.3">
      <c r="A13" s="55" t="s">
        <v>542</v>
      </c>
      <c r="B13" s="56"/>
      <c r="C13" s="56"/>
      <c r="D13" s="97"/>
      <c r="E13" s="56"/>
      <c r="F13" s="56"/>
      <c r="G13" s="97"/>
    </row>
    <row r="14" spans="1:8" ht="15" customHeight="1" x14ac:dyDescent="0.3">
      <c r="A14" s="55" t="s">
        <v>543</v>
      </c>
      <c r="B14" s="56"/>
      <c r="C14" s="56"/>
      <c r="D14" s="97"/>
      <c r="E14" s="56"/>
      <c r="F14" s="56"/>
      <c r="G14" s="97"/>
    </row>
    <row r="15" spans="1:8" ht="15" customHeight="1" x14ac:dyDescent="0.3">
      <c r="A15" s="55" t="s">
        <v>544</v>
      </c>
      <c r="B15" s="56">
        <v>1</v>
      </c>
      <c r="C15" s="56">
        <v>2</v>
      </c>
      <c r="D15" s="97">
        <f>SUM(B15:C15)</f>
        <v>3</v>
      </c>
      <c r="E15" s="56">
        <v>1</v>
      </c>
      <c r="F15" s="56">
        <v>2</v>
      </c>
      <c r="G15" s="97">
        <f>SUM(E15:F15)</f>
        <v>3</v>
      </c>
    </row>
    <row r="16" spans="1:8" ht="15" customHeight="1" x14ac:dyDescent="0.3">
      <c r="A16" s="55" t="s">
        <v>545</v>
      </c>
      <c r="B16" s="56">
        <v>1</v>
      </c>
      <c r="C16" s="56">
        <v>1</v>
      </c>
      <c r="D16" s="97">
        <f t="shared" ref="D16:D28" si="0">SUM(B16:C16)</f>
        <v>2</v>
      </c>
      <c r="E16" s="56">
        <v>1</v>
      </c>
      <c r="F16" s="56">
        <v>1</v>
      </c>
      <c r="G16" s="97">
        <f t="shared" ref="G16:G28" si="1">SUM(E16:F16)</f>
        <v>2</v>
      </c>
    </row>
    <row r="17" spans="1:7" ht="15" customHeight="1" x14ac:dyDescent="0.3">
      <c r="A17" s="55" t="s">
        <v>546</v>
      </c>
      <c r="B17" s="56"/>
      <c r="C17" s="56">
        <v>4</v>
      </c>
      <c r="D17" s="97">
        <f t="shared" si="0"/>
        <v>4</v>
      </c>
      <c r="E17" s="56"/>
      <c r="F17" s="56">
        <v>4</v>
      </c>
      <c r="G17" s="97">
        <f t="shared" si="1"/>
        <v>4</v>
      </c>
    </row>
    <row r="18" spans="1:7" ht="15" customHeight="1" x14ac:dyDescent="0.3">
      <c r="A18" s="55" t="s">
        <v>547</v>
      </c>
      <c r="B18" s="56"/>
      <c r="C18" s="56"/>
      <c r="D18" s="97"/>
      <c r="E18" s="56"/>
      <c r="F18" s="56"/>
      <c r="G18" s="97"/>
    </row>
    <row r="19" spans="1:7" ht="15" customHeight="1" x14ac:dyDescent="0.3">
      <c r="A19" s="54" t="s">
        <v>559</v>
      </c>
      <c r="B19" s="130">
        <f>SUM(B12:B18)</f>
        <v>2</v>
      </c>
      <c r="C19" s="130">
        <f>SUM(C15:C18)</f>
        <v>7</v>
      </c>
      <c r="D19" s="97">
        <f t="shared" si="0"/>
        <v>9</v>
      </c>
      <c r="E19" s="130">
        <f>SUM(E12:E18)</f>
        <v>2</v>
      </c>
      <c r="F19" s="130">
        <f>SUM(F15:F18)</f>
        <v>7</v>
      </c>
      <c r="G19" s="97">
        <f t="shared" si="1"/>
        <v>9</v>
      </c>
    </row>
    <row r="20" spans="1:7" ht="15" customHeight="1" x14ac:dyDescent="0.3">
      <c r="A20" s="55" t="s">
        <v>548</v>
      </c>
      <c r="B20" s="56"/>
      <c r="C20" s="56"/>
      <c r="D20" s="97"/>
      <c r="E20" s="56"/>
      <c r="F20" s="56"/>
      <c r="G20" s="97"/>
    </row>
    <row r="21" spans="1:7" ht="15" customHeight="1" x14ac:dyDescent="0.3">
      <c r="A21" s="55" t="s">
        <v>549</v>
      </c>
      <c r="B21" s="56"/>
      <c r="C21" s="56"/>
      <c r="D21" s="97"/>
      <c r="E21" s="56"/>
      <c r="F21" s="56"/>
      <c r="G21" s="97"/>
    </row>
    <row r="22" spans="1:7" ht="15" customHeight="1" x14ac:dyDescent="0.3">
      <c r="A22" s="55" t="s">
        <v>550</v>
      </c>
      <c r="B22" s="56">
        <v>3</v>
      </c>
      <c r="C22" s="56"/>
      <c r="D22" s="97">
        <f t="shared" si="0"/>
        <v>3</v>
      </c>
      <c r="E22" s="56">
        <v>2</v>
      </c>
      <c r="F22" s="56"/>
      <c r="G22" s="97">
        <f t="shared" si="1"/>
        <v>2</v>
      </c>
    </row>
    <row r="23" spans="1:7" ht="15" customHeight="1" x14ac:dyDescent="0.3">
      <c r="A23" s="54" t="s">
        <v>560</v>
      </c>
      <c r="B23" s="130">
        <f>SUM(B20:B22)</f>
        <v>3</v>
      </c>
      <c r="C23" s="130">
        <f>SUM(C20:C22)</f>
        <v>0</v>
      </c>
      <c r="D23" s="97">
        <f t="shared" si="0"/>
        <v>3</v>
      </c>
      <c r="E23" s="130">
        <f>SUM(E20:E22)</f>
        <v>2</v>
      </c>
      <c r="F23" s="130">
        <f>SUM(F20:F22)</f>
        <v>0</v>
      </c>
      <c r="G23" s="97">
        <f t="shared" si="1"/>
        <v>2</v>
      </c>
    </row>
    <row r="24" spans="1:7" ht="15" customHeight="1" x14ac:dyDescent="0.3">
      <c r="A24" s="55" t="s">
        <v>551</v>
      </c>
      <c r="B24" s="56">
        <v>1</v>
      </c>
      <c r="C24" s="56"/>
      <c r="D24" s="97">
        <f t="shared" si="0"/>
        <v>1</v>
      </c>
      <c r="E24" s="56">
        <v>1</v>
      </c>
      <c r="F24" s="56"/>
      <c r="G24" s="97">
        <f t="shared" si="1"/>
        <v>1</v>
      </c>
    </row>
    <row r="25" spans="1:7" ht="15" customHeight="1" x14ac:dyDescent="0.3">
      <c r="A25" s="55" t="s">
        <v>552</v>
      </c>
      <c r="B25" s="56">
        <v>5</v>
      </c>
      <c r="C25" s="56"/>
      <c r="D25" s="97">
        <f t="shared" si="0"/>
        <v>5</v>
      </c>
      <c r="E25" s="56">
        <v>5</v>
      </c>
      <c r="F25" s="56"/>
      <c r="G25" s="97">
        <f t="shared" si="1"/>
        <v>5</v>
      </c>
    </row>
    <row r="26" spans="1:7" ht="15" customHeight="1" x14ac:dyDescent="0.3">
      <c r="A26" s="55" t="s">
        <v>553</v>
      </c>
      <c r="B26" s="56">
        <v>1</v>
      </c>
      <c r="C26" s="56"/>
      <c r="D26" s="97">
        <f t="shared" si="0"/>
        <v>1</v>
      </c>
      <c r="E26" s="56">
        <v>1</v>
      </c>
      <c r="F26" s="56"/>
      <c r="G26" s="97">
        <f t="shared" si="1"/>
        <v>1</v>
      </c>
    </row>
    <row r="27" spans="1:7" ht="15" customHeight="1" x14ac:dyDescent="0.3">
      <c r="A27" s="54" t="s">
        <v>561</v>
      </c>
      <c r="B27" s="130">
        <f>SUM(B24:B26)</f>
        <v>7</v>
      </c>
      <c r="C27" s="130">
        <f>SUM(C24:C26)</f>
        <v>0</v>
      </c>
      <c r="D27" s="97">
        <f t="shared" si="0"/>
        <v>7</v>
      </c>
      <c r="E27" s="130">
        <f>SUM(E24:E26)</f>
        <v>7</v>
      </c>
      <c r="F27" s="130">
        <f>SUM(F24:F26)</f>
        <v>0</v>
      </c>
      <c r="G27" s="97">
        <f t="shared" si="1"/>
        <v>7</v>
      </c>
    </row>
    <row r="28" spans="1:7" ht="37.5" customHeight="1" x14ac:dyDescent="0.3">
      <c r="A28" s="54" t="s">
        <v>562</v>
      </c>
      <c r="B28" s="67">
        <f>+B19+B23+B27</f>
        <v>12</v>
      </c>
      <c r="C28" s="67">
        <f>+C19+C23+C27</f>
        <v>7</v>
      </c>
      <c r="D28" s="97">
        <f t="shared" si="0"/>
        <v>19</v>
      </c>
      <c r="E28" s="67">
        <f>+E19+E23+E27</f>
        <v>11</v>
      </c>
      <c r="F28" s="67">
        <f>+F19+F23+F27</f>
        <v>7</v>
      </c>
      <c r="G28" s="97">
        <f t="shared" si="1"/>
        <v>18</v>
      </c>
    </row>
    <row r="29" spans="1:7" ht="30" customHeight="1" x14ac:dyDescent="0.3">
      <c r="A29" s="55" t="s">
        <v>554</v>
      </c>
      <c r="B29" s="56"/>
      <c r="C29" s="56"/>
      <c r="D29" s="97"/>
      <c r="E29" s="56"/>
      <c r="F29" s="56"/>
      <c r="G29" s="97"/>
    </row>
    <row r="30" spans="1:7" ht="32.25" customHeight="1" x14ac:dyDescent="0.3">
      <c r="A30" s="55" t="s">
        <v>555</v>
      </c>
      <c r="B30" s="56"/>
      <c r="C30" s="56"/>
      <c r="D30" s="97"/>
      <c r="E30" s="56"/>
      <c r="F30" s="56"/>
      <c r="G30" s="97"/>
    </row>
    <row r="31" spans="1:7" ht="33.75" customHeight="1" x14ac:dyDescent="0.3">
      <c r="A31" s="55" t="s">
        <v>556</v>
      </c>
      <c r="B31" s="56"/>
      <c r="C31" s="56"/>
      <c r="D31" s="97"/>
      <c r="E31" s="56"/>
      <c r="F31" s="56"/>
      <c r="G31" s="97"/>
    </row>
    <row r="32" spans="1:7" ht="18.75" customHeight="1" x14ac:dyDescent="0.3">
      <c r="A32" s="55" t="s">
        <v>557</v>
      </c>
      <c r="B32" s="56"/>
      <c r="C32" s="56"/>
      <c r="D32" s="97"/>
      <c r="E32" s="56"/>
      <c r="F32" s="56"/>
      <c r="G32" s="97"/>
    </row>
    <row r="33" spans="1:7" ht="33" customHeight="1" x14ac:dyDescent="0.3">
      <c r="A33" s="54" t="s">
        <v>31</v>
      </c>
      <c r="B33" s="56"/>
      <c r="C33" s="56"/>
      <c r="D33" s="97"/>
      <c r="E33" s="56"/>
      <c r="F33" s="56"/>
      <c r="G33" s="97"/>
    </row>
    <row r="34" spans="1:7" x14ac:dyDescent="0.3">
      <c r="A34" s="299"/>
      <c r="B34" s="300"/>
      <c r="C34" s="300"/>
    </row>
    <row r="35" spans="1:7" x14ac:dyDescent="0.3">
      <c r="A35" s="300"/>
      <c r="B35" s="300"/>
      <c r="C35" s="300"/>
    </row>
  </sheetData>
  <mergeCells count="8">
    <mergeCell ref="E1:G1"/>
    <mergeCell ref="A34:C34"/>
    <mergeCell ref="A35:C35"/>
    <mergeCell ref="A2:D2"/>
    <mergeCell ref="A3:D3"/>
    <mergeCell ref="B5:D5"/>
    <mergeCell ref="E5:G5"/>
    <mergeCell ref="F3:H3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12"/>
  <sheetViews>
    <sheetView topLeftCell="A31" zoomScaleNormal="100" workbookViewId="0">
      <selection activeCell="F16" sqref="F16"/>
    </sheetView>
  </sheetViews>
  <sheetFormatPr defaultColWidth="9.109375" defaultRowHeight="14.4" x14ac:dyDescent="0.3"/>
  <cols>
    <col min="1" max="1" width="67.109375" style="151" customWidth="1"/>
    <col min="2" max="2" width="9.44140625" style="151" customWidth="1"/>
    <col min="3" max="3" width="15.6640625" style="151" customWidth="1"/>
    <col min="4" max="4" width="12.44140625" style="151" customWidth="1"/>
    <col min="5" max="5" width="10.44140625" style="100" customWidth="1"/>
    <col min="6" max="6" width="22.44140625" style="240" customWidth="1"/>
    <col min="7" max="7" width="18.88671875" style="151" customWidth="1"/>
    <col min="8" max="8" width="18.6640625" style="100" customWidth="1"/>
    <col min="9" max="16384" width="9.109375" style="151"/>
  </cols>
  <sheetData>
    <row r="1" spans="1:8" x14ac:dyDescent="0.3">
      <c r="F1" s="240" t="s">
        <v>702</v>
      </c>
    </row>
    <row r="2" spans="1:8" ht="21.75" customHeight="1" x14ac:dyDescent="0.35">
      <c r="A2" s="290" t="s">
        <v>714</v>
      </c>
      <c r="B2" s="293"/>
      <c r="C2" s="293"/>
      <c r="D2" s="293"/>
      <c r="E2" s="293"/>
      <c r="H2" s="151"/>
    </row>
    <row r="3" spans="1:8" ht="26.25" customHeight="1" x14ac:dyDescent="0.35">
      <c r="A3" s="294" t="s">
        <v>670</v>
      </c>
      <c r="B3" s="293"/>
      <c r="C3" s="293"/>
      <c r="D3" s="293"/>
      <c r="E3" s="293"/>
      <c r="F3" s="297" t="s">
        <v>679</v>
      </c>
      <c r="G3" s="297"/>
      <c r="H3" s="297"/>
    </row>
    <row r="4" spans="1:8" ht="26.25" customHeight="1" x14ac:dyDescent="0.35">
      <c r="A4" s="155"/>
      <c r="B4" s="182"/>
      <c r="C4" s="182"/>
      <c r="D4" s="182"/>
      <c r="E4" s="182"/>
      <c r="H4" s="151"/>
    </row>
    <row r="5" spans="1:8" x14ac:dyDescent="0.3">
      <c r="C5" s="295" t="s">
        <v>662</v>
      </c>
      <c r="D5" s="295"/>
      <c r="E5" s="295"/>
      <c r="F5" s="295" t="s">
        <v>742</v>
      </c>
      <c r="G5" s="295"/>
      <c r="H5" s="295"/>
    </row>
    <row r="6" spans="1:8" ht="53.4" x14ac:dyDescent="0.3">
      <c r="A6" s="2" t="s">
        <v>67</v>
      </c>
      <c r="B6" s="3" t="s">
        <v>68</v>
      </c>
      <c r="C6" s="91" t="s">
        <v>0</v>
      </c>
      <c r="D6" s="90" t="s">
        <v>727</v>
      </c>
      <c r="E6" s="90" t="s">
        <v>1</v>
      </c>
      <c r="F6" s="265" t="s">
        <v>0</v>
      </c>
      <c r="G6" s="91" t="s">
        <v>671</v>
      </c>
      <c r="H6" s="90" t="s">
        <v>1</v>
      </c>
    </row>
    <row r="7" spans="1:8" x14ac:dyDescent="0.3">
      <c r="A7" s="27"/>
      <c r="B7" s="27"/>
      <c r="C7" s="153"/>
      <c r="D7" s="153"/>
      <c r="E7" s="102"/>
      <c r="F7" s="239"/>
      <c r="G7" s="153"/>
      <c r="H7" s="102"/>
    </row>
    <row r="8" spans="1:8" x14ac:dyDescent="0.3">
      <c r="A8" s="27"/>
      <c r="B8" s="27"/>
      <c r="C8" s="153"/>
      <c r="D8" s="153"/>
      <c r="E8" s="102"/>
      <c r="F8" s="239"/>
      <c r="G8" s="153"/>
      <c r="H8" s="102"/>
    </row>
    <row r="9" spans="1:8" x14ac:dyDescent="0.3">
      <c r="A9" s="27"/>
      <c r="B9" s="27"/>
      <c r="C9" s="153"/>
      <c r="D9" s="153"/>
      <c r="E9" s="102"/>
      <c r="F9" s="239"/>
      <c r="G9" s="153"/>
      <c r="H9" s="102"/>
    </row>
    <row r="10" spans="1:8" x14ac:dyDescent="0.3">
      <c r="A10" s="27"/>
      <c r="B10" s="27"/>
      <c r="C10" s="153"/>
      <c r="D10" s="153"/>
      <c r="E10" s="102"/>
      <c r="F10" s="239"/>
      <c r="G10" s="153"/>
      <c r="H10" s="102"/>
    </row>
    <row r="11" spans="1:8" s="100" customFormat="1" x14ac:dyDescent="0.3">
      <c r="A11" s="15" t="s">
        <v>169</v>
      </c>
      <c r="B11" s="8" t="s">
        <v>170</v>
      </c>
      <c r="C11" s="102">
        <f>SUM(C7:C10)</f>
        <v>0</v>
      </c>
      <c r="D11" s="102">
        <f>SUM(D7:D10)</f>
        <v>0</v>
      </c>
      <c r="E11" s="102">
        <f>SUM(C11:D11)</f>
        <v>0</v>
      </c>
      <c r="F11" s="234">
        <f>SUM(F7:F10)</f>
        <v>0</v>
      </c>
      <c r="G11" s="102">
        <f>SUM(G7:G10)</f>
        <v>0</v>
      </c>
      <c r="H11" s="102">
        <f>SUM(F11:G11)</f>
        <v>0</v>
      </c>
    </row>
    <row r="12" spans="1:8" x14ac:dyDescent="0.3">
      <c r="A12" s="27"/>
      <c r="B12" s="27"/>
      <c r="C12" s="153"/>
      <c r="D12" s="153"/>
      <c r="E12" s="102">
        <f>SUM(C12:D12)</f>
        <v>0</v>
      </c>
      <c r="F12" s="239"/>
      <c r="G12" s="153"/>
      <c r="H12" s="102">
        <f>SUM(F12:G12)</f>
        <v>0</v>
      </c>
    </row>
    <row r="13" spans="1:8" x14ac:dyDescent="0.3">
      <c r="A13" s="27"/>
      <c r="B13" s="27"/>
      <c r="C13" s="153"/>
      <c r="D13" s="153"/>
      <c r="E13" s="102"/>
      <c r="F13" s="239"/>
      <c r="G13" s="153"/>
      <c r="H13" s="102"/>
    </row>
    <row r="14" spans="1:8" x14ac:dyDescent="0.3">
      <c r="A14" s="27" t="s">
        <v>717</v>
      </c>
      <c r="B14" s="27"/>
      <c r="C14" s="153">
        <v>3708725</v>
      </c>
      <c r="D14" s="153">
        <v>0</v>
      </c>
      <c r="E14" s="203">
        <f>SUM(C14:D14)</f>
        <v>3708725</v>
      </c>
      <c r="F14" s="239">
        <v>3708725</v>
      </c>
      <c r="G14" s="153">
        <v>0</v>
      </c>
      <c r="H14" s="102">
        <f>SUM(F14:G14)</f>
        <v>3708725</v>
      </c>
    </row>
    <row r="15" spans="1:8" x14ac:dyDescent="0.3">
      <c r="A15" s="201" t="s">
        <v>691</v>
      </c>
      <c r="B15" s="201"/>
      <c r="C15" s="202">
        <v>9500000</v>
      </c>
      <c r="D15" s="202"/>
      <c r="E15" s="203">
        <v>9500000</v>
      </c>
      <c r="F15" s="239">
        <v>10316696</v>
      </c>
      <c r="G15" s="153"/>
      <c r="H15" s="102">
        <f>SUM(F15:G15)</f>
        <v>10316696</v>
      </c>
    </row>
    <row r="16" spans="1:8" s="100" customFormat="1" x14ac:dyDescent="0.3">
      <c r="A16" s="15" t="s">
        <v>408</v>
      </c>
      <c r="B16" s="8" t="s">
        <v>171</v>
      </c>
      <c r="C16" s="102">
        <f>SUM(C12:C15)</f>
        <v>13208725</v>
      </c>
      <c r="D16" s="102">
        <f>SUM(D12:D15)</f>
        <v>0</v>
      </c>
      <c r="E16" s="102">
        <f>SUM(C16:D16)</f>
        <v>13208725</v>
      </c>
      <c r="F16" s="234">
        <f>SUM(F12:F15)</f>
        <v>14025421</v>
      </c>
      <c r="G16" s="102">
        <f>SUM(G12:G15)</f>
        <v>0</v>
      </c>
      <c r="H16" s="102">
        <f>SUM(F16:G16)</f>
        <v>14025421</v>
      </c>
    </row>
    <row r="17" spans="1:8" x14ac:dyDescent="0.3">
      <c r="A17" s="13"/>
      <c r="B17" s="6"/>
      <c r="C17" s="153"/>
      <c r="D17" s="153"/>
      <c r="E17" s="102"/>
      <c r="F17" s="239"/>
      <c r="G17" s="153"/>
      <c r="H17" s="102"/>
    </row>
    <row r="18" spans="1:8" x14ac:dyDescent="0.3">
      <c r="A18" s="13"/>
      <c r="B18" s="6"/>
      <c r="C18" s="153"/>
      <c r="D18" s="153"/>
      <c r="E18" s="102"/>
      <c r="F18" s="239"/>
      <c r="G18" s="153"/>
      <c r="H18" s="102"/>
    </row>
    <row r="19" spans="1:8" x14ac:dyDescent="0.3">
      <c r="A19" s="13"/>
      <c r="B19" s="6"/>
      <c r="C19" s="153"/>
      <c r="D19" s="153"/>
      <c r="E19" s="102"/>
      <c r="F19" s="239"/>
      <c r="G19" s="153"/>
      <c r="H19" s="153">
        <f>F19+G19</f>
        <v>0</v>
      </c>
    </row>
    <row r="20" spans="1:8" x14ac:dyDescent="0.3">
      <c r="A20" s="204"/>
      <c r="B20" s="205"/>
      <c r="C20" s="202">
        <v>0</v>
      </c>
      <c r="D20" s="202"/>
      <c r="E20" s="203">
        <f>SUM(C20:D20)</f>
        <v>0</v>
      </c>
      <c r="F20" s="239">
        <v>0</v>
      </c>
      <c r="G20" s="153"/>
      <c r="H20" s="153">
        <f>F20+G20</f>
        <v>0</v>
      </c>
    </row>
    <row r="21" spans="1:8" s="100" customFormat="1" x14ac:dyDescent="0.3">
      <c r="A21" s="7" t="s">
        <v>172</v>
      </c>
      <c r="B21" s="8" t="s">
        <v>173</v>
      </c>
      <c r="C21" s="102">
        <f>SUM(C17:C20)</f>
        <v>0</v>
      </c>
      <c r="D21" s="102">
        <f>SUM(D17:D20)</f>
        <v>0</v>
      </c>
      <c r="E21" s="102">
        <f>SUM(C21:D21)</f>
        <v>0</v>
      </c>
      <c r="F21" s="234">
        <f>SUM(F17:F20)</f>
        <v>0</v>
      </c>
      <c r="G21" s="102">
        <f>SUM(G17:G20)</f>
        <v>0</v>
      </c>
      <c r="H21" s="102">
        <f>SUM(F21:G21)</f>
        <v>0</v>
      </c>
    </row>
    <row r="22" spans="1:8" s="100" customFormat="1" x14ac:dyDescent="0.3">
      <c r="A22" s="5"/>
      <c r="B22" s="8"/>
      <c r="C22" s="153"/>
      <c r="D22" s="153"/>
      <c r="E22" s="102"/>
      <c r="F22" s="239"/>
      <c r="G22" s="153"/>
      <c r="H22" s="153">
        <f t="shared" ref="H22:H32" si="0">F22+G22</f>
        <v>0</v>
      </c>
    </row>
    <row r="23" spans="1:8" x14ac:dyDescent="0.3">
      <c r="A23" s="5"/>
      <c r="B23" s="8"/>
      <c r="C23" s="153"/>
      <c r="D23" s="153"/>
      <c r="E23" s="102"/>
      <c r="F23" s="239"/>
      <c r="G23" s="153"/>
      <c r="H23" s="153">
        <f t="shared" si="0"/>
        <v>0</v>
      </c>
    </row>
    <row r="24" spans="1:8" x14ac:dyDescent="0.3">
      <c r="A24" s="206"/>
      <c r="B24" s="205"/>
      <c r="C24" s="202"/>
      <c r="D24" s="202"/>
      <c r="E24" s="202">
        <f t="shared" ref="E24:E33" si="1">SUM(C24:D24)</f>
        <v>0</v>
      </c>
      <c r="F24" s="237"/>
      <c r="G24" s="202"/>
      <c r="H24" s="153">
        <f t="shared" si="0"/>
        <v>0</v>
      </c>
    </row>
    <row r="25" spans="1:8" x14ac:dyDescent="0.3">
      <c r="A25" s="206"/>
      <c r="B25" s="205"/>
      <c r="C25" s="202"/>
      <c r="D25" s="202"/>
      <c r="E25" s="202">
        <f t="shared" si="1"/>
        <v>0</v>
      </c>
      <c r="F25" s="237"/>
      <c r="G25" s="202">
        <v>0</v>
      </c>
      <c r="H25" s="153">
        <f t="shared" si="0"/>
        <v>0</v>
      </c>
    </row>
    <row r="26" spans="1:8" x14ac:dyDescent="0.3">
      <c r="A26" s="206"/>
      <c r="B26" s="205"/>
      <c r="C26" s="202"/>
      <c r="D26" s="202"/>
      <c r="E26" s="202">
        <f t="shared" si="1"/>
        <v>0</v>
      </c>
      <c r="F26" s="237"/>
      <c r="G26" s="202">
        <v>0</v>
      </c>
      <c r="H26" s="153">
        <f t="shared" si="0"/>
        <v>0</v>
      </c>
    </row>
    <row r="27" spans="1:8" x14ac:dyDescent="0.3">
      <c r="A27" s="206"/>
      <c r="B27" s="205"/>
      <c r="C27" s="202"/>
      <c r="D27" s="202"/>
      <c r="E27" s="202"/>
      <c r="F27" s="237"/>
      <c r="G27" s="202"/>
      <c r="H27" s="153">
        <f t="shared" si="0"/>
        <v>0</v>
      </c>
    </row>
    <row r="28" spans="1:8" s="240" customFormat="1" x14ac:dyDescent="0.3">
      <c r="A28" s="231"/>
      <c r="B28" s="249"/>
      <c r="C28" s="237"/>
      <c r="D28" s="237"/>
      <c r="E28" s="237">
        <f t="shared" si="1"/>
        <v>0</v>
      </c>
      <c r="F28" s="237"/>
      <c r="G28" s="237"/>
      <c r="H28" s="239">
        <f t="shared" si="0"/>
        <v>0</v>
      </c>
    </row>
    <row r="29" spans="1:8" s="240" customFormat="1" x14ac:dyDescent="0.3">
      <c r="A29" s="231"/>
      <c r="B29" s="249"/>
      <c r="C29" s="237"/>
      <c r="D29" s="237"/>
      <c r="E29" s="237"/>
      <c r="F29" s="237"/>
      <c r="G29" s="237"/>
      <c r="H29" s="239">
        <f t="shared" si="0"/>
        <v>0</v>
      </c>
    </row>
    <row r="30" spans="1:8" x14ac:dyDescent="0.3">
      <c r="A30" s="231"/>
      <c r="B30" s="205"/>
      <c r="C30" s="202"/>
      <c r="D30" s="202"/>
      <c r="E30" s="202">
        <f t="shared" si="1"/>
        <v>0</v>
      </c>
      <c r="F30" s="237"/>
      <c r="G30" s="202"/>
      <c r="H30" s="153">
        <f t="shared" si="0"/>
        <v>0</v>
      </c>
    </row>
    <row r="31" spans="1:8" x14ac:dyDescent="0.3">
      <c r="A31" s="206"/>
      <c r="B31" s="205"/>
      <c r="C31" s="202"/>
      <c r="D31" s="202"/>
      <c r="E31" s="202">
        <f t="shared" si="1"/>
        <v>0</v>
      </c>
      <c r="F31" s="237"/>
      <c r="G31" s="202"/>
      <c r="H31" s="153">
        <f t="shared" si="0"/>
        <v>0</v>
      </c>
    </row>
    <row r="32" spans="1:8" x14ac:dyDescent="0.3">
      <c r="A32" s="250" t="s">
        <v>726</v>
      </c>
      <c r="B32" s="207"/>
      <c r="C32" s="202">
        <v>300000</v>
      </c>
      <c r="D32" s="202"/>
      <c r="E32" s="202">
        <f t="shared" si="1"/>
        <v>300000</v>
      </c>
      <c r="F32" s="237">
        <v>300000</v>
      </c>
      <c r="G32" s="202"/>
      <c r="H32" s="153">
        <f t="shared" si="0"/>
        <v>300000</v>
      </c>
    </row>
    <row r="33" spans="1:8" x14ac:dyDescent="0.3">
      <c r="A33" s="250" t="s">
        <v>725</v>
      </c>
      <c r="B33" s="205"/>
      <c r="C33" s="202"/>
      <c r="D33" s="202"/>
      <c r="E33" s="202">
        <f t="shared" si="1"/>
        <v>0</v>
      </c>
      <c r="F33" s="237">
        <v>1574802</v>
      </c>
      <c r="G33" s="202"/>
      <c r="H33" s="153">
        <f t="shared" ref="H33:H39" si="2">F33+G33</f>
        <v>1574802</v>
      </c>
    </row>
    <row r="34" spans="1:8" x14ac:dyDescent="0.3">
      <c r="A34" s="250" t="s">
        <v>724</v>
      </c>
      <c r="B34" s="258"/>
      <c r="C34" s="259">
        <v>200000</v>
      </c>
      <c r="D34" s="259"/>
      <c r="E34" s="259">
        <f>SUM(C34:D34)</f>
        <v>200000</v>
      </c>
      <c r="F34" s="266">
        <v>272000</v>
      </c>
      <c r="G34" s="259"/>
      <c r="H34" s="260">
        <f t="shared" si="2"/>
        <v>272000</v>
      </c>
    </row>
    <row r="35" spans="1:8" x14ac:dyDescent="0.3">
      <c r="A35" s="257" t="s">
        <v>723</v>
      </c>
      <c r="B35" s="6"/>
      <c r="C35" s="153">
        <v>800000</v>
      </c>
      <c r="D35" s="153"/>
      <c r="E35" s="153"/>
      <c r="F35" s="239">
        <v>800000</v>
      </c>
      <c r="G35" s="153"/>
      <c r="H35" s="153">
        <f t="shared" si="2"/>
        <v>800000</v>
      </c>
    </row>
    <row r="36" spans="1:8" s="240" customFormat="1" x14ac:dyDescent="0.3">
      <c r="A36" s="250" t="s">
        <v>732</v>
      </c>
      <c r="B36" s="262"/>
      <c r="C36" s="239"/>
      <c r="D36" s="239">
        <v>250000</v>
      </c>
      <c r="E36" s="239"/>
      <c r="F36" s="239"/>
      <c r="G36" s="239">
        <v>250000</v>
      </c>
      <c r="H36" s="153">
        <f t="shared" si="2"/>
        <v>250000</v>
      </c>
    </row>
    <row r="37" spans="1:8" s="240" customFormat="1" x14ac:dyDescent="0.3">
      <c r="A37" s="250" t="s">
        <v>725</v>
      </c>
      <c r="B37" s="262"/>
      <c r="C37" s="239"/>
      <c r="D37" s="239"/>
      <c r="E37" s="239"/>
      <c r="F37" s="239">
        <v>790198</v>
      </c>
      <c r="G37" s="239"/>
      <c r="H37" s="239">
        <f t="shared" si="2"/>
        <v>790198</v>
      </c>
    </row>
    <row r="38" spans="1:8" s="240" customFormat="1" x14ac:dyDescent="0.3">
      <c r="A38" s="250" t="s">
        <v>733</v>
      </c>
      <c r="B38" s="262"/>
      <c r="C38" s="239"/>
      <c r="D38" s="239"/>
      <c r="E38" s="239"/>
      <c r="F38" s="239">
        <v>200000</v>
      </c>
      <c r="G38" s="239"/>
      <c r="H38" s="239">
        <f t="shared" si="2"/>
        <v>200000</v>
      </c>
    </row>
    <row r="39" spans="1:8" s="240" customFormat="1" x14ac:dyDescent="0.3">
      <c r="A39" s="250" t="s">
        <v>731</v>
      </c>
      <c r="B39" s="262"/>
      <c r="C39" s="239"/>
      <c r="D39" s="239"/>
      <c r="E39" s="239"/>
      <c r="F39" s="239">
        <v>11808500</v>
      </c>
      <c r="G39" s="239"/>
      <c r="H39" s="239">
        <f t="shared" si="2"/>
        <v>11808500</v>
      </c>
    </row>
    <row r="40" spans="1:8" s="100" customFormat="1" x14ac:dyDescent="0.3">
      <c r="A40" s="263" t="s">
        <v>174</v>
      </c>
      <c r="B40" s="8" t="s">
        <v>175</v>
      </c>
      <c r="C40" s="102">
        <f>SUM(C32:C35)</f>
        <v>1300000</v>
      </c>
      <c r="D40" s="102">
        <f>SUM(D32:D39)</f>
        <v>250000</v>
      </c>
      <c r="E40" s="102">
        <f>SUM(C40:D40)</f>
        <v>1550000</v>
      </c>
      <c r="F40" s="234">
        <f>SUM(F32:F39)</f>
        <v>15745500</v>
      </c>
      <c r="G40" s="102">
        <f>SUM(G36:G39)</f>
        <v>250000</v>
      </c>
      <c r="H40" s="102">
        <f>SUM(F40:G40)</f>
        <v>15995500</v>
      </c>
    </row>
    <row r="41" spans="1:8" x14ac:dyDescent="0.3">
      <c r="A41" s="13"/>
      <c r="B41" s="6"/>
      <c r="C41" s="153"/>
      <c r="D41" s="153"/>
      <c r="E41" s="102"/>
      <c r="F41" s="239"/>
      <c r="G41" s="153"/>
      <c r="H41" s="102"/>
    </row>
    <row r="42" spans="1:8" x14ac:dyDescent="0.3">
      <c r="A42" s="13"/>
      <c r="B42" s="6"/>
      <c r="C42" s="153"/>
      <c r="D42" s="153"/>
      <c r="E42" s="102"/>
      <c r="F42" s="239"/>
      <c r="G42" s="153"/>
      <c r="H42" s="102"/>
    </row>
    <row r="43" spans="1:8" s="100" customFormat="1" x14ac:dyDescent="0.3">
      <c r="A43" s="15" t="s">
        <v>176</v>
      </c>
      <c r="B43" s="8" t="s">
        <v>177</v>
      </c>
      <c r="C43" s="102">
        <f>SUM(C41:C42)</f>
        <v>0</v>
      </c>
      <c r="D43" s="102">
        <f>SUM(D41:D42)</f>
        <v>0</v>
      </c>
      <c r="E43" s="102">
        <f>SUM(C43:D43)</f>
        <v>0</v>
      </c>
      <c r="F43" s="234">
        <f>SUM(F41:F42)</f>
        <v>0</v>
      </c>
      <c r="G43" s="102">
        <f>SUM(G41:G42)</f>
        <v>0</v>
      </c>
      <c r="H43" s="102">
        <f>SUM(F43:G43)</f>
        <v>0</v>
      </c>
    </row>
    <row r="44" spans="1:8" x14ac:dyDescent="0.3">
      <c r="A44" s="13"/>
      <c r="B44" s="6"/>
      <c r="C44" s="153"/>
      <c r="D44" s="153"/>
      <c r="E44" s="102"/>
      <c r="F44" s="239"/>
      <c r="G44" s="153"/>
      <c r="H44" s="102"/>
    </row>
    <row r="45" spans="1:8" x14ac:dyDescent="0.3">
      <c r="A45" s="13"/>
      <c r="B45" s="6"/>
      <c r="C45" s="153"/>
      <c r="D45" s="153"/>
      <c r="E45" s="102"/>
      <c r="F45" s="239"/>
      <c r="G45" s="153"/>
      <c r="H45" s="102"/>
    </row>
    <row r="46" spans="1:8" s="100" customFormat="1" x14ac:dyDescent="0.3">
      <c r="A46" s="7" t="s">
        <v>178</v>
      </c>
      <c r="B46" s="8" t="s">
        <v>179</v>
      </c>
      <c r="C46" s="102">
        <f>SUM(C44:C45)</f>
        <v>0</v>
      </c>
      <c r="D46" s="102">
        <f>SUM(D44:D45)</f>
        <v>0</v>
      </c>
      <c r="E46" s="102">
        <f>SUM(C46:D46)</f>
        <v>0</v>
      </c>
      <c r="F46" s="234">
        <f>SUM(F44:F45)</f>
        <v>0</v>
      </c>
      <c r="G46" s="102">
        <f>SUM(G44:G45)</f>
        <v>0</v>
      </c>
      <c r="H46" s="102">
        <f t="shared" ref="H46:H56" si="3">SUM(F46:G46)</f>
        <v>0</v>
      </c>
    </row>
    <row r="47" spans="1:8" s="100" customFormat="1" x14ac:dyDescent="0.3">
      <c r="A47" s="7" t="s">
        <v>180</v>
      </c>
      <c r="B47" s="8" t="s">
        <v>181</v>
      </c>
      <c r="C47" s="102">
        <v>1352356</v>
      </c>
      <c r="D47" s="234">
        <v>67500</v>
      </c>
      <c r="E47" s="102">
        <f>SUM(C47:D47)</f>
        <v>1419856</v>
      </c>
      <c r="F47" s="234">
        <v>5253201</v>
      </c>
      <c r="G47" s="234">
        <v>67500</v>
      </c>
      <c r="H47" s="102">
        <f t="shared" si="3"/>
        <v>5320701</v>
      </c>
    </row>
    <row r="48" spans="1:8" s="100" customFormat="1" ht="15.6" x14ac:dyDescent="0.3">
      <c r="A48" s="19" t="s">
        <v>409</v>
      </c>
      <c r="B48" s="9" t="s">
        <v>182</v>
      </c>
      <c r="C48" s="131">
        <f>+C11+C16+C21+C40+C43+C46+C47</f>
        <v>15861081</v>
      </c>
      <c r="D48" s="131">
        <f>+D11+D16+D21+D40+D43+D46+D47</f>
        <v>317500</v>
      </c>
      <c r="E48" s="131">
        <f>SUM(C48:D48)</f>
        <v>16178581</v>
      </c>
      <c r="F48" s="131">
        <f>+F11+F16+F21+F40+F43+F46+F47</f>
        <v>35024122</v>
      </c>
      <c r="G48" s="131">
        <f>+G11+G16+G21+G40+G43+G46+G47</f>
        <v>317500</v>
      </c>
      <c r="H48" s="131">
        <f t="shared" si="3"/>
        <v>35341622</v>
      </c>
    </row>
    <row r="49" spans="1:9" s="193" customFormat="1" x14ac:dyDescent="0.3">
      <c r="A49" s="191"/>
      <c r="B49" s="189"/>
      <c r="C49" s="192"/>
      <c r="D49" s="192"/>
      <c r="E49" s="192"/>
      <c r="F49" s="233"/>
      <c r="G49" s="192"/>
      <c r="H49" s="102">
        <f t="shared" si="3"/>
        <v>0</v>
      </c>
    </row>
    <row r="50" spans="1:9" s="193" customFormat="1" x14ac:dyDescent="0.3">
      <c r="A50" s="191"/>
      <c r="B50" s="189"/>
      <c r="C50" s="192"/>
      <c r="D50" s="192"/>
      <c r="E50" s="192"/>
      <c r="F50" s="233"/>
      <c r="G50" s="192"/>
      <c r="H50" s="102">
        <f t="shared" si="3"/>
        <v>0</v>
      </c>
    </row>
    <row r="51" spans="1:9" s="174" customFormat="1" x14ac:dyDescent="0.3">
      <c r="A51" s="5" t="s">
        <v>718</v>
      </c>
      <c r="B51" s="232"/>
      <c r="C51" s="233">
        <v>8700000</v>
      </c>
      <c r="D51" s="233"/>
      <c r="E51" s="238">
        <f t="shared" ref="E51:E56" si="4">SUM(C51:D51)</f>
        <v>8700000</v>
      </c>
      <c r="F51" s="233">
        <v>10369225</v>
      </c>
      <c r="G51" s="233"/>
      <c r="H51" s="234">
        <f t="shared" si="3"/>
        <v>10369225</v>
      </c>
      <c r="I51" s="235"/>
    </row>
    <row r="52" spans="1:9" x14ac:dyDescent="0.3">
      <c r="A52" s="204" t="s">
        <v>719</v>
      </c>
      <c r="B52" s="236"/>
      <c r="C52" s="237">
        <v>36569857</v>
      </c>
      <c r="D52" s="237"/>
      <c r="E52" s="238">
        <f t="shared" si="4"/>
        <v>36569857</v>
      </c>
      <c r="F52" s="237">
        <v>36569857</v>
      </c>
      <c r="G52" s="239"/>
      <c r="H52" s="234">
        <f t="shared" si="3"/>
        <v>36569857</v>
      </c>
      <c r="I52" s="240"/>
    </row>
    <row r="53" spans="1:9" x14ac:dyDescent="0.3">
      <c r="A53" s="204" t="s">
        <v>720</v>
      </c>
      <c r="B53" s="236"/>
      <c r="C53" s="237">
        <v>10314955</v>
      </c>
      <c r="D53" s="237"/>
      <c r="E53" s="238">
        <f t="shared" si="4"/>
        <v>10314955</v>
      </c>
      <c r="F53" s="237">
        <v>10959998</v>
      </c>
      <c r="G53" s="239"/>
      <c r="H53" s="234">
        <f t="shared" si="3"/>
        <v>10959998</v>
      </c>
      <c r="I53" s="240"/>
    </row>
    <row r="54" spans="1:9" x14ac:dyDescent="0.3">
      <c r="A54" s="204" t="s">
        <v>721</v>
      </c>
      <c r="B54" s="236"/>
      <c r="C54" s="237">
        <v>0</v>
      </c>
      <c r="D54" s="237">
        <v>0</v>
      </c>
      <c r="E54" s="238">
        <f t="shared" si="4"/>
        <v>0</v>
      </c>
      <c r="F54" s="237">
        <v>8780445</v>
      </c>
      <c r="G54" s="239"/>
      <c r="H54" s="234">
        <f t="shared" si="3"/>
        <v>8780445</v>
      </c>
      <c r="I54" s="240"/>
    </row>
    <row r="55" spans="1:9" x14ac:dyDescent="0.3">
      <c r="A55" s="204" t="s">
        <v>722</v>
      </c>
      <c r="B55" s="236"/>
      <c r="C55" s="237">
        <v>2000000</v>
      </c>
      <c r="D55" s="237"/>
      <c r="E55" s="238">
        <f t="shared" si="4"/>
        <v>2000000</v>
      </c>
      <c r="F55" s="237">
        <v>2000000</v>
      </c>
      <c r="G55" s="239"/>
      <c r="H55" s="234">
        <f t="shared" si="3"/>
        <v>2000000</v>
      </c>
      <c r="I55" s="240"/>
    </row>
    <row r="56" spans="1:9" s="100" customFormat="1" x14ac:dyDescent="0.3">
      <c r="A56" s="15" t="s">
        <v>183</v>
      </c>
      <c r="B56" s="241" t="s">
        <v>184</v>
      </c>
      <c r="C56" s="234">
        <f>SUM(C51:C55)</f>
        <v>57584812</v>
      </c>
      <c r="D56" s="234">
        <f>SUM(D52:D55)</f>
        <v>0</v>
      </c>
      <c r="E56" s="234">
        <f t="shared" si="4"/>
        <v>57584812</v>
      </c>
      <c r="F56" s="234">
        <f>SUM(F49:F55)</f>
        <v>68679525</v>
      </c>
      <c r="G56" s="234">
        <f>SUM(G52:G55)</f>
        <v>0</v>
      </c>
      <c r="H56" s="234">
        <f t="shared" si="3"/>
        <v>68679525</v>
      </c>
      <c r="I56" s="242"/>
    </row>
    <row r="57" spans="1:9" x14ac:dyDescent="0.3">
      <c r="A57" s="13"/>
      <c r="B57" s="232"/>
      <c r="C57" s="239"/>
      <c r="D57" s="239"/>
      <c r="E57" s="234"/>
      <c r="F57" s="239"/>
      <c r="G57" s="239"/>
      <c r="H57" s="234"/>
      <c r="I57" s="240"/>
    </row>
    <row r="58" spans="1:9" x14ac:dyDescent="0.3">
      <c r="A58" s="13"/>
      <c r="B58" s="6"/>
      <c r="C58" s="153"/>
      <c r="D58" s="153"/>
      <c r="E58" s="102"/>
      <c r="F58" s="239"/>
      <c r="G58" s="153"/>
      <c r="H58" s="102"/>
    </row>
    <row r="59" spans="1:9" x14ac:dyDescent="0.3">
      <c r="A59" s="13"/>
      <c r="B59" s="6"/>
      <c r="C59" s="153"/>
      <c r="D59" s="153"/>
      <c r="E59" s="102"/>
      <c r="F59" s="239"/>
      <c r="G59" s="153"/>
      <c r="H59" s="102"/>
    </row>
    <row r="60" spans="1:9" x14ac:dyDescent="0.3">
      <c r="B60" s="6"/>
      <c r="C60" s="153"/>
      <c r="D60" s="153"/>
      <c r="E60" s="102"/>
      <c r="F60" s="239"/>
      <c r="G60" s="153"/>
      <c r="H60" s="102"/>
    </row>
    <row r="61" spans="1:9" s="100" customFormat="1" x14ac:dyDescent="0.3">
      <c r="A61" s="15" t="s">
        <v>185</v>
      </c>
      <c r="B61" s="8" t="s">
        <v>186</v>
      </c>
      <c r="C61" s="102">
        <f>SUM(C57:C60)</f>
        <v>0</v>
      </c>
      <c r="D61" s="102">
        <f>SUM(D57:D60)</f>
        <v>0</v>
      </c>
      <c r="E61" s="102">
        <f>SUM(C61:D61)</f>
        <v>0</v>
      </c>
      <c r="F61" s="234">
        <f>SUM(F57:F60)</f>
        <v>0</v>
      </c>
      <c r="G61" s="102">
        <f>SUM(G57:G60)</f>
        <v>0</v>
      </c>
      <c r="H61" s="102">
        <f>SUM(F61:G61)</f>
        <v>0</v>
      </c>
    </row>
    <row r="62" spans="1:9" x14ac:dyDescent="0.3">
      <c r="A62" s="13"/>
      <c r="B62" s="6"/>
      <c r="C62" s="153"/>
      <c r="D62" s="153"/>
      <c r="E62" s="102"/>
      <c r="F62" s="239"/>
      <c r="G62" s="153"/>
      <c r="H62" s="102"/>
    </row>
    <row r="63" spans="1:9" x14ac:dyDescent="0.3">
      <c r="A63" s="13"/>
      <c r="B63" s="6"/>
      <c r="C63" s="153"/>
      <c r="D63" s="153"/>
      <c r="E63" s="102"/>
      <c r="F63" s="239"/>
      <c r="G63" s="153"/>
      <c r="H63" s="102"/>
    </row>
    <row r="64" spans="1:9" x14ac:dyDescent="0.3">
      <c r="A64" s="13"/>
      <c r="B64" s="6"/>
      <c r="C64" s="153"/>
      <c r="D64" s="153"/>
      <c r="E64" s="102"/>
      <c r="F64" s="239"/>
      <c r="G64" s="153"/>
      <c r="H64" s="102"/>
    </row>
    <row r="65" spans="1:8" x14ac:dyDescent="0.3">
      <c r="A65" s="13"/>
      <c r="B65" s="6"/>
      <c r="C65" s="153"/>
      <c r="D65" s="153"/>
      <c r="E65" s="102"/>
      <c r="F65" s="239"/>
      <c r="G65" s="153"/>
      <c r="H65" s="102"/>
    </row>
    <row r="66" spans="1:8" s="100" customFormat="1" x14ac:dyDescent="0.3">
      <c r="A66" s="15" t="s">
        <v>187</v>
      </c>
      <c r="B66" s="8" t="s">
        <v>188</v>
      </c>
      <c r="C66" s="102">
        <f>SUM(C62:C65)</f>
        <v>0</v>
      </c>
      <c r="D66" s="102">
        <f>SUM(D62:D65)</f>
        <v>0</v>
      </c>
      <c r="E66" s="102">
        <f>SUM(C66:D66)</f>
        <v>0</v>
      </c>
      <c r="F66" s="234">
        <f>SUM(F62:F65)</f>
        <v>0</v>
      </c>
      <c r="G66" s="102">
        <f>SUM(G62:G65)</f>
        <v>0</v>
      </c>
      <c r="H66" s="102">
        <f>SUM(F66:G66)</f>
        <v>0</v>
      </c>
    </row>
    <row r="67" spans="1:8" s="100" customFormat="1" x14ac:dyDescent="0.3">
      <c r="A67" s="15" t="s">
        <v>189</v>
      </c>
      <c r="B67" s="8" t="s">
        <v>190</v>
      </c>
      <c r="C67" s="102">
        <f>C56*0.27</f>
        <v>15547899.24</v>
      </c>
      <c r="D67" s="102"/>
      <c r="E67" s="102">
        <f>SUM(C67:D67)</f>
        <v>15547899.24</v>
      </c>
      <c r="F67" s="234">
        <f>F56*0.27</f>
        <v>18543471.75</v>
      </c>
      <c r="G67" s="102"/>
      <c r="H67" s="102">
        <f>SUM(F67:G67)</f>
        <v>18543471.75</v>
      </c>
    </row>
    <row r="68" spans="1:8" s="100" customFormat="1" ht="15.6" x14ac:dyDescent="0.3">
      <c r="A68" s="19" t="s">
        <v>410</v>
      </c>
      <c r="B68" s="9" t="s">
        <v>191</v>
      </c>
      <c r="C68" s="132">
        <f>+C56+C61+C66+C67</f>
        <v>73132711.239999995</v>
      </c>
      <c r="D68" s="132">
        <f>+D56+D61+D66+D67</f>
        <v>0</v>
      </c>
      <c r="E68" s="132">
        <f>SUM(C68:D68)</f>
        <v>73132711.239999995</v>
      </c>
      <c r="F68" s="131">
        <f>+F56+F61+F66+F67</f>
        <v>87222996.75</v>
      </c>
      <c r="G68" s="132">
        <f>+G56+G61+G66+G67</f>
        <v>0</v>
      </c>
      <c r="H68" s="132">
        <f>SUM(F68:G68)</f>
        <v>87222996.75</v>
      </c>
    </row>
    <row r="71" spans="1:8" x14ac:dyDescent="0.3">
      <c r="A71" s="100"/>
      <c r="E71" s="151"/>
      <c r="H71" s="151"/>
    </row>
    <row r="72" spans="1:8" x14ac:dyDescent="0.3">
      <c r="A72" s="100"/>
      <c r="E72" s="151"/>
      <c r="H72" s="151"/>
    </row>
    <row r="73" spans="1:8" x14ac:dyDescent="0.3">
      <c r="A73" s="100"/>
      <c r="E73" s="151"/>
      <c r="H73" s="151"/>
    </row>
    <row r="74" spans="1:8" x14ac:dyDescent="0.3">
      <c r="A74" s="100"/>
      <c r="E74" s="151"/>
      <c r="H74" s="151"/>
    </row>
    <row r="75" spans="1:8" x14ac:dyDescent="0.3">
      <c r="A75" s="100"/>
      <c r="E75" s="151"/>
      <c r="H75" s="151"/>
    </row>
    <row r="76" spans="1:8" x14ac:dyDescent="0.3">
      <c r="A76" s="100"/>
      <c r="E76" s="151"/>
      <c r="H76" s="151"/>
    </row>
    <row r="77" spans="1:8" x14ac:dyDescent="0.3">
      <c r="A77" s="100"/>
      <c r="E77" s="151"/>
      <c r="H77" s="151"/>
    </row>
    <row r="78" spans="1:8" x14ac:dyDescent="0.3">
      <c r="A78" s="100"/>
      <c r="E78" s="151"/>
      <c r="H78" s="151"/>
    </row>
    <row r="79" spans="1:8" x14ac:dyDescent="0.3">
      <c r="A79" s="100"/>
      <c r="E79" s="151"/>
      <c r="H79" s="151"/>
    </row>
    <row r="80" spans="1:8" x14ac:dyDescent="0.3">
      <c r="A80" s="100"/>
      <c r="E80" s="151"/>
      <c r="H80" s="151"/>
    </row>
    <row r="81" spans="1:8" x14ac:dyDescent="0.3">
      <c r="A81" s="100"/>
      <c r="E81" s="151"/>
      <c r="H81" s="151"/>
    </row>
    <row r="82" spans="1:8" x14ac:dyDescent="0.3">
      <c r="A82" s="100"/>
      <c r="E82" s="151"/>
      <c r="H82" s="151"/>
    </row>
    <row r="83" spans="1:8" x14ac:dyDescent="0.3">
      <c r="A83" s="100"/>
      <c r="E83" s="151"/>
      <c r="H83" s="151"/>
    </row>
    <row r="84" spans="1:8" x14ac:dyDescent="0.3">
      <c r="A84" s="100"/>
      <c r="E84" s="151"/>
      <c r="H84" s="151"/>
    </row>
    <row r="85" spans="1:8" x14ac:dyDescent="0.3">
      <c r="A85" s="100"/>
      <c r="E85" s="151"/>
      <c r="H85" s="151"/>
    </row>
    <row r="86" spans="1:8" x14ac:dyDescent="0.3">
      <c r="A86" s="100"/>
      <c r="E86" s="151"/>
      <c r="H86" s="151"/>
    </row>
    <row r="87" spans="1:8" x14ac:dyDescent="0.3">
      <c r="A87" s="100"/>
      <c r="E87" s="151"/>
      <c r="H87" s="151"/>
    </row>
    <row r="88" spans="1:8" x14ac:dyDescent="0.3">
      <c r="A88" s="100"/>
      <c r="E88" s="151"/>
      <c r="H88" s="151"/>
    </row>
    <row r="89" spans="1:8" x14ac:dyDescent="0.3">
      <c r="A89" s="100"/>
      <c r="E89" s="151"/>
      <c r="H89" s="151"/>
    </row>
    <row r="90" spans="1:8" x14ac:dyDescent="0.3">
      <c r="A90" s="100"/>
      <c r="E90" s="151"/>
      <c r="H90" s="151"/>
    </row>
    <row r="91" spans="1:8" x14ac:dyDescent="0.3">
      <c r="A91" s="100"/>
      <c r="E91" s="151"/>
      <c r="H91" s="151"/>
    </row>
    <row r="92" spans="1:8" x14ac:dyDescent="0.3">
      <c r="A92" s="100"/>
      <c r="E92" s="151"/>
      <c r="H92" s="151"/>
    </row>
    <row r="93" spans="1:8" x14ac:dyDescent="0.3">
      <c r="A93" s="100"/>
      <c r="E93" s="151"/>
      <c r="H93" s="151"/>
    </row>
    <row r="94" spans="1:8" x14ac:dyDescent="0.3">
      <c r="A94" s="100"/>
      <c r="E94" s="151"/>
      <c r="H94" s="151"/>
    </row>
    <row r="95" spans="1:8" x14ac:dyDescent="0.3">
      <c r="A95" s="100"/>
      <c r="E95" s="151"/>
      <c r="H95" s="151"/>
    </row>
    <row r="96" spans="1:8" x14ac:dyDescent="0.3">
      <c r="A96" s="100"/>
      <c r="E96" s="151"/>
      <c r="H96" s="151"/>
    </row>
    <row r="97" spans="1:8" x14ac:dyDescent="0.3">
      <c r="A97" s="100"/>
      <c r="E97" s="151"/>
      <c r="H97" s="151"/>
    </row>
    <row r="98" spans="1:8" x14ac:dyDescent="0.3">
      <c r="A98" s="100"/>
      <c r="E98" s="151"/>
      <c r="H98" s="151"/>
    </row>
    <row r="99" spans="1:8" x14ac:dyDescent="0.3">
      <c r="A99" s="100"/>
      <c r="E99" s="151"/>
      <c r="H99" s="151"/>
    </row>
    <row r="100" spans="1:8" x14ac:dyDescent="0.3">
      <c r="A100" s="100"/>
      <c r="E100" s="151"/>
      <c r="H100" s="151"/>
    </row>
    <row r="101" spans="1:8" x14ac:dyDescent="0.3">
      <c r="A101" s="100"/>
      <c r="E101" s="151"/>
      <c r="H101" s="151"/>
    </row>
    <row r="102" spans="1:8" x14ac:dyDescent="0.3">
      <c r="A102" s="100"/>
      <c r="E102" s="151"/>
      <c r="H102" s="151"/>
    </row>
    <row r="103" spans="1:8" x14ac:dyDescent="0.3">
      <c r="A103" s="100"/>
      <c r="E103" s="151"/>
      <c r="H103" s="151"/>
    </row>
    <row r="104" spans="1:8" x14ac:dyDescent="0.3">
      <c r="A104" s="100"/>
      <c r="E104" s="151"/>
      <c r="H104" s="151"/>
    </row>
    <row r="105" spans="1:8" x14ac:dyDescent="0.3">
      <c r="A105" s="100"/>
      <c r="E105" s="151"/>
      <c r="H105" s="151"/>
    </row>
    <row r="106" spans="1:8" x14ac:dyDescent="0.3">
      <c r="A106" s="100"/>
      <c r="E106" s="151"/>
      <c r="H106" s="151"/>
    </row>
    <row r="107" spans="1:8" x14ac:dyDescent="0.3">
      <c r="A107" s="100"/>
      <c r="E107" s="151"/>
      <c r="H107" s="151"/>
    </row>
    <row r="108" spans="1:8" x14ac:dyDescent="0.3">
      <c r="A108" s="100"/>
      <c r="E108" s="151"/>
      <c r="H108" s="151"/>
    </row>
    <row r="109" spans="1:8" x14ac:dyDescent="0.3">
      <c r="A109" s="100"/>
      <c r="E109" s="151"/>
      <c r="H109" s="151"/>
    </row>
    <row r="110" spans="1:8" x14ac:dyDescent="0.3">
      <c r="A110" s="100"/>
      <c r="E110" s="151"/>
      <c r="H110" s="151"/>
    </row>
    <row r="111" spans="1:8" x14ac:dyDescent="0.3">
      <c r="A111" s="100"/>
      <c r="E111" s="151"/>
      <c r="H111" s="151"/>
    </row>
    <row r="112" spans="1:8" x14ac:dyDescent="0.3">
      <c r="A112" s="111"/>
      <c r="B112" s="111"/>
      <c r="C112" s="111"/>
      <c r="D112" s="111"/>
      <c r="F112" s="242"/>
      <c r="H112" s="151"/>
    </row>
  </sheetData>
  <mergeCells count="5">
    <mergeCell ref="A2:E2"/>
    <mergeCell ref="A3:E3"/>
    <mergeCell ref="C5:E5"/>
    <mergeCell ref="F5:H5"/>
    <mergeCell ref="F3:H3"/>
  </mergeCells>
  <phoneticPr fontId="39" type="noConversion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34</vt:i4>
      </vt:variant>
    </vt:vector>
  </HeadingPairs>
  <TitlesOfParts>
    <vt:vector size="53" baseType="lpstr">
      <vt:lpstr>kiemelt ei</vt:lpstr>
      <vt:lpstr>kiadások önkorm</vt:lpstr>
      <vt:lpstr>kiadások óvoda</vt:lpstr>
      <vt:lpstr>kiadások összetolt</vt:lpstr>
      <vt:lpstr>bevételek önkormányzat</vt:lpstr>
      <vt:lpstr>bevételek óvoda</vt:lpstr>
      <vt:lpstr>bevételek összetolt</vt:lpstr>
      <vt:lpstr>létszám</vt:lpstr>
      <vt:lpstr>beruházások felújítások</vt:lpstr>
      <vt:lpstr>többéves</vt:lpstr>
      <vt:lpstr>stabilitási 1a</vt:lpstr>
      <vt:lpstr>stabilitási 1b </vt:lpstr>
      <vt:lpstr>stabilitási 2</vt:lpstr>
      <vt:lpstr>szociális kiadások</vt:lpstr>
      <vt:lpstr>átadott</vt:lpstr>
      <vt:lpstr>átvett</vt:lpstr>
      <vt:lpstr>helyi adók</vt:lpstr>
      <vt:lpstr>Körny.véd.Alap</vt:lpstr>
      <vt:lpstr>Finanszírozások</vt:lpstr>
      <vt:lpstr>'stabilitási 2'!foot_4_place</vt:lpstr>
      <vt:lpstr>átadott!Nyomtatási_terület</vt:lpstr>
      <vt:lpstr>átvett!Nyomtatási_terület</vt:lpstr>
      <vt:lpstr>'beruházások felújítások'!Nyomtatási_terület</vt:lpstr>
      <vt:lpstr>'bevételek óvoda'!Nyomtatási_terület</vt:lpstr>
      <vt:lpstr>'bevételek önkormányzat'!Nyomtatási_terület</vt:lpstr>
      <vt:lpstr>'bevételek összetolt'!Nyomtatási_terület</vt:lpstr>
      <vt:lpstr>'kiadások önkorm'!Nyomtatási_terület</vt:lpstr>
      <vt:lpstr>'kiadások összetolt'!Nyomtatási_terület</vt:lpstr>
      <vt:lpstr>'kiemelt ei'!Nyomtatási_terület</vt:lpstr>
      <vt:lpstr>létszám!Nyomtatási_terület</vt:lpstr>
      <vt:lpstr>'stabilitási 1a'!Nyomtatási_terület</vt:lpstr>
      <vt:lpstr>'stabilitási 1b '!Nyomtatási_terület</vt:lpstr>
      <vt:lpstr>'stabilitási 2'!Nyomtatási_terület</vt:lpstr>
      <vt:lpstr>'szociális kiadások'!Nyomtatási_terület</vt:lpstr>
      <vt:lpstr>többéves!Nyomtatási_terület</vt:lpstr>
      <vt:lpstr>'stabilitási 1a'!pr21</vt:lpstr>
      <vt:lpstr>'stabilitási 1b '!pr21</vt:lpstr>
      <vt:lpstr>többéves!pr232</vt:lpstr>
      <vt:lpstr>többéves!pr235</vt:lpstr>
      <vt:lpstr>többéves!pr236</vt:lpstr>
      <vt:lpstr>'stabilitási 1a'!pr24</vt:lpstr>
      <vt:lpstr>'stabilitási 1b '!pr24</vt:lpstr>
      <vt:lpstr>'stabilitási 1a'!pr25</vt:lpstr>
      <vt:lpstr>'stabilitási 1b '!pr25</vt:lpstr>
      <vt:lpstr>'stabilitási 1a'!pr26</vt:lpstr>
      <vt:lpstr>'stabilitási 1b '!pr26</vt:lpstr>
      <vt:lpstr>'stabilitási 1a'!pr27</vt:lpstr>
      <vt:lpstr>'stabilitási 1b '!pr27</vt:lpstr>
      <vt:lpstr>'stabilitási 1a'!pr28</vt:lpstr>
      <vt:lpstr>'stabilitási 1b '!pr28</vt:lpstr>
      <vt:lpstr>többéves!pr313</vt:lpstr>
      <vt:lpstr>többéves!pr314</vt:lpstr>
      <vt:lpstr>többéves!pr315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Gyöngyi</cp:lastModifiedBy>
  <cp:lastPrinted>2021-09-09T13:41:04Z</cp:lastPrinted>
  <dcterms:created xsi:type="dcterms:W3CDTF">2014-01-03T21:48:14Z</dcterms:created>
  <dcterms:modified xsi:type="dcterms:W3CDTF">2021-12-12T19:12:12Z</dcterms:modified>
</cp:coreProperties>
</file>