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808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  <c r="F4" i="1"/>
  <c r="G4" i="1" s="1"/>
  <c r="H4" i="1" s="1"/>
  <c r="K4" i="1"/>
  <c r="F5" i="1"/>
  <c r="G5" i="1" s="1"/>
  <c r="I4" i="1" l="1"/>
  <c r="L4" i="1" s="1"/>
  <c r="L6" i="1" s="1"/>
  <c r="H5" i="1"/>
  <c r="I5" i="1" s="1"/>
  <c r="H6" i="1" l="1"/>
  <c r="M4" i="1"/>
  <c r="M6" i="1" s="1"/>
  <c r="R5" i="1" s="1"/>
  <c r="R4" i="1" l="1"/>
  <c r="S5" i="1"/>
  <c r="S4" i="1" s="1"/>
  <c r="T5" i="1"/>
  <c r="T4" i="1" s="1"/>
</calcChain>
</file>

<file path=xl/sharedStrings.xml><?xml version="1.0" encoding="utf-8"?>
<sst xmlns="http://schemas.openxmlformats.org/spreadsheetml/2006/main" count="22" uniqueCount="18">
  <si>
    <t>Elszámolható</t>
  </si>
  <si>
    <t>Anyagdíj</t>
  </si>
  <si>
    <t>Munkadíj</t>
  </si>
  <si>
    <t>Összesen</t>
  </si>
  <si>
    <t>Áfa</t>
  </si>
  <si>
    <t>Bruttó</t>
  </si>
  <si>
    <t>Nem elszámolható</t>
  </si>
  <si>
    <t>Nem elszámolható költség számítás</t>
  </si>
  <si>
    <t>1 kW/Ft
nyertes árajánlat szerint</t>
  </si>
  <si>
    <t>Kivitelezési szerződés</t>
  </si>
  <si>
    <t>Nettó</t>
  </si>
  <si>
    <t>Elszámolható
költség
+ 25 % teljesítményig</t>
  </si>
  <si>
    <t>Beszerzett kazán teljesítménye</t>
  </si>
  <si>
    <t>Elszámolható W</t>
  </si>
  <si>
    <t>Elszámolható W
+ 25 % teljesítményig</t>
  </si>
  <si>
    <t>46,3 kW</t>
  </si>
  <si>
    <t>ISKOLA 
Vezérkazán</t>
  </si>
  <si>
    <t>ISKOLA 
Tartalék kazán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</si>
</sst>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"/>
  <sheetViews>
    <sheetView tabSelected="1" workbookViewId="0">
      <selection activeCell="M7" sqref="M7"/>
    </sheetView>
  </sheetViews>
  <sheetFormatPr defaultRowHeight="14.4" x14ac:dyDescent="0.3"/>
  <cols>
    <col min="1" max="1" width="1.5546875" customWidth="1"/>
    <col min="2" max="2" width="14.88671875" customWidth="1"/>
    <col min="3" max="3" width="11.5546875" customWidth="1"/>
    <col min="5" max="5" width="9.88671875" bestFit="1" customWidth="1"/>
    <col min="10" max="10" width="12" customWidth="1"/>
    <col min="11" max="11" width="11.88671875" customWidth="1"/>
    <col min="12" max="12" width="12.88671875" customWidth="1"/>
    <col min="13" max="13" width="13.6640625" customWidth="1"/>
    <col min="18" max="18" width="9.88671875" bestFit="1" customWidth="1"/>
    <col min="20" max="20" width="9.88671875" bestFit="1" customWidth="1"/>
  </cols>
  <sheetData>
    <row r="1" spans="2:20" ht="8.25" customHeight="1" thickBot="1" x14ac:dyDescent="0.35">
      <c r="J1" s="1"/>
    </row>
    <row r="2" spans="2:20" ht="22.5" customHeight="1" thickBot="1" x14ac:dyDescent="0.35">
      <c r="B2" s="29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O2" s="33"/>
      <c r="P2" s="33"/>
      <c r="Q2" s="33"/>
      <c r="R2" s="10" t="s">
        <v>10</v>
      </c>
      <c r="S2" s="11" t="s">
        <v>4</v>
      </c>
      <c r="T2" s="11" t="s">
        <v>5</v>
      </c>
    </row>
    <row r="3" spans="2:20" s="2" customFormat="1" ht="69" x14ac:dyDescent="0.3">
      <c r="B3" s="23"/>
      <c r="C3" s="14" t="s">
        <v>12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8</v>
      </c>
      <c r="J3" s="14" t="s">
        <v>13</v>
      </c>
      <c r="K3" s="14" t="s">
        <v>14</v>
      </c>
      <c r="L3" s="14" t="s">
        <v>11</v>
      </c>
      <c r="M3" s="15" t="s">
        <v>6</v>
      </c>
      <c r="O3" s="34" t="s">
        <v>9</v>
      </c>
      <c r="P3" s="34"/>
      <c r="Q3" s="34"/>
      <c r="R3" s="12">
        <v>36932886</v>
      </c>
      <c r="S3" s="13">
        <f>R3*0.27</f>
        <v>9971879.2200000007</v>
      </c>
      <c r="T3" s="13">
        <f>R3+S3</f>
        <v>46904765.219999999</v>
      </c>
    </row>
    <row r="4" spans="2:20" s="7" customFormat="1" ht="36" customHeight="1" x14ac:dyDescent="0.3">
      <c r="B4" s="18" t="s">
        <v>16</v>
      </c>
      <c r="C4" s="3" t="s">
        <v>15</v>
      </c>
      <c r="D4" s="4">
        <v>851857</v>
      </c>
      <c r="E4" s="4">
        <v>32218</v>
      </c>
      <c r="F4" s="4">
        <f>D4+E4</f>
        <v>884075</v>
      </c>
      <c r="G4" s="4">
        <f>F4*0.27</f>
        <v>238700.25000000003</v>
      </c>
      <c r="H4" s="4">
        <f>F4+G4</f>
        <v>1122775.25</v>
      </c>
      <c r="I4" s="4">
        <f>ROUND(H4/29.1,)</f>
        <v>38583</v>
      </c>
      <c r="J4" s="24">
        <v>29100</v>
      </c>
      <c r="K4" s="24">
        <f>J4*1.25</f>
        <v>36375</v>
      </c>
      <c r="L4" s="19">
        <f>23*I4</f>
        <v>887409</v>
      </c>
      <c r="M4" s="5">
        <f>H4-L4</f>
        <v>235366.25</v>
      </c>
      <c r="N4" s="6"/>
      <c r="P4" s="35" t="s">
        <v>0</v>
      </c>
      <c r="Q4" s="35"/>
      <c r="R4" s="16">
        <f>R3-R5-R6</f>
        <v>35863483.44094488</v>
      </c>
      <c r="S4" s="16">
        <f t="shared" ref="S4:T4" si="0">S3-S5-S6</f>
        <v>9683140.5290551186</v>
      </c>
      <c r="T4" s="16">
        <f t="shared" si="0"/>
        <v>45546623.969999999</v>
      </c>
    </row>
    <row r="5" spans="2:20" s="7" customFormat="1" ht="30" customHeight="1" thickBot="1" x14ac:dyDescent="0.35">
      <c r="B5" s="25" t="s">
        <v>17</v>
      </c>
      <c r="C5" s="26" t="s">
        <v>15</v>
      </c>
      <c r="D5" s="27">
        <v>851857</v>
      </c>
      <c r="E5" s="27">
        <v>32218</v>
      </c>
      <c r="F5" s="27">
        <f>D5+E5</f>
        <v>884075</v>
      </c>
      <c r="G5" s="27">
        <f>F5*0.27</f>
        <v>238700.25000000003</v>
      </c>
      <c r="H5" s="27">
        <f>F5+G5</f>
        <v>1122775.25</v>
      </c>
      <c r="I5" s="27">
        <f>ROUND(H5/29.1,)</f>
        <v>38583</v>
      </c>
      <c r="J5" s="28"/>
      <c r="K5" s="28"/>
      <c r="L5" s="27"/>
      <c r="M5" s="8">
        <v>1122775</v>
      </c>
      <c r="N5" s="6"/>
      <c r="P5" s="36" t="s">
        <v>6</v>
      </c>
      <c r="Q5" s="36"/>
      <c r="R5" s="16">
        <f>(M6/1.27)</f>
        <v>1069402.5590551181</v>
      </c>
      <c r="S5" s="17">
        <f>R5*0.27</f>
        <v>288738.69094488194</v>
      </c>
      <c r="T5" s="17">
        <f>R5+S5</f>
        <v>1358141.25</v>
      </c>
    </row>
    <row r="6" spans="2:20" x14ac:dyDescent="0.3">
      <c r="B6" s="20"/>
      <c r="C6" s="20"/>
      <c r="D6" s="20"/>
      <c r="E6" s="20"/>
      <c r="F6" s="20"/>
      <c r="G6" s="20"/>
      <c r="H6" s="21">
        <f>SUM(H4:H5)-1</f>
        <v>2245549.5</v>
      </c>
      <c r="I6" s="20"/>
      <c r="J6" s="20"/>
      <c r="K6" s="20"/>
      <c r="L6" s="21">
        <f>SUM(L4:L5)</f>
        <v>887409</v>
      </c>
      <c r="M6" s="22">
        <f>SUM(M4:M5)</f>
        <v>1358141.25</v>
      </c>
      <c r="P6" s="7"/>
      <c r="Q6" s="7"/>
      <c r="R6" s="6"/>
      <c r="S6" s="9"/>
      <c r="T6" s="9"/>
    </row>
    <row r="7" spans="2:20" x14ac:dyDescent="0.3">
      <c r="D7" s="1"/>
      <c r="E7" s="1"/>
      <c r="F7" s="1"/>
      <c r="G7" s="1"/>
      <c r="H7" s="1"/>
      <c r="J7" s="1"/>
    </row>
    <row r="8" spans="2:20" x14ac:dyDescent="0.3">
      <c r="D8" s="1"/>
      <c r="E8" s="1"/>
      <c r="F8" s="1"/>
      <c r="G8" s="1"/>
      <c r="H8" s="1"/>
      <c r="J8" s="1"/>
      <c r="K8" s="32"/>
      <c r="L8" s="32"/>
      <c r="M8" s="1"/>
    </row>
    <row r="9" spans="2:20" x14ac:dyDescent="0.3">
      <c r="D9" s="1"/>
      <c r="E9" s="1"/>
      <c r="F9" s="1"/>
      <c r="G9" s="1"/>
      <c r="H9" s="1"/>
      <c r="J9" s="1"/>
    </row>
    <row r="10" spans="2:20" x14ac:dyDescent="0.3">
      <c r="C10" s="1"/>
      <c r="D10" s="1"/>
      <c r="E10" s="1"/>
      <c r="F10" s="1"/>
      <c r="G10" s="1"/>
      <c r="H10" s="1"/>
      <c r="J10" s="1"/>
    </row>
    <row r="11" spans="2:20" x14ac:dyDescent="0.3">
      <c r="C11" s="1"/>
      <c r="D11" s="1"/>
      <c r="E11" s="1"/>
      <c r="F11" s="1"/>
      <c r="G11" s="1"/>
      <c r="H11" s="1"/>
      <c r="J11" s="1"/>
    </row>
    <row r="12" spans="2:20" x14ac:dyDescent="0.3">
      <c r="D12" s="1"/>
      <c r="E12" s="1"/>
      <c r="F12" s="1"/>
      <c r="G12" s="1"/>
      <c r="H12" s="1"/>
      <c r="J12" s="1"/>
    </row>
    <row r="13" spans="2:20" x14ac:dyDescent="0.3">
      <c r="D13" s="1"/>
      <c r="E13" s="1"/>
      <c r="F13" s="1"/>
      <c r="G13" s="1"/>
      <c r="H13" s="1"/>
      <c r="J13" s="1"/>
    </row>
    <row r="14" spans="2:20" x14ac:dyDescent="0.3">
      <c r="D14" s="1"/>
      <c r="E14" s="1"/>
      <c r="F14" s="1"/>
      <c r="G14" s="1"/>
      <c r="H14" s="1"/>
      <c r="J14" s="1"/>
    </row>
  </sheetData>
  <mergeCells count="6">
    <mergeCell ref="B2:M2"/>
    <mergeCell ref="K8:L8"/>
    <mergeCell ref="O2:Q2"/>
    <mergeCell ref="O3:Q3"/>
    <mergeCell ref="P4:Q4"/>
    <mergeCell ref="P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2022-01-12T18:23:46Z</dcterms:modified>
</cp:coreProperties>
</file>