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4025" tabRatio="599" firstSheet="17" activeTab="20"/>
  </bookViews>
  <sheets>
    <sheet name="kiemelt ei önk" sheetId="1" r:id="rId1"/>
    <sheet name="kiemelt ei óvoda" sheetId="2" r:id="rId2"/>
    <sheet name=" kiemelt ei összesen" sheetId="3" r:id="rId3"/>
    <sheet name="kiadások önk" sheetId="4" r:id="rId4"/>
    <sheet name="kiadások ovoda " sheetId="5" r:id="rId5"/>
    <sheet name="kiadások összesen" sheetId="6" r:id="rId6"/>
    <sheet name="kiadások egyszerűsített önkorm" sheetId="7" r:id="rId7"/>
    <sheet name="kiadások egyszerűsített óvoda" sheetId="8" r:id="rId8"/>
    <sheet name="kiadások egyszerűsített össz" sheetId="9" r:id="rId9"/>
    <sheet name="bevételek önk" sheetId="10" r:id="rId10"/>
    <sheet name="bevételek óvoda" sheetId="11" r:id="rId11"/>
    <sheet name="bevételek összesen" sheetId="12" r:id="rId12"/>
    <sheet name="bevételek egyszerűsített önk" sheetId="13" r:id="rId13"/>
    <sheet name="bevétel egyszerűsített óvoda" sheetId="14" r:id="rId14"/>
    <sheet name="bevétel egyszerűsített összes" sheetId="15" r:id="rId15"/>
    <sheet name="létszám" sheetId="16" r:id="rId16"/>
    <sheet name="beruházások felújítások" sheetId="17" r:id="rId17"/>
    <sheet name="tartalékok" sheetId="18" r:id="rId18"/>
    <sheet name="stabilitási 1 önk" sheetId="19" r:id="rId19"/>
    <sheet name="stabilitási 1 óvoda" sheetId="20" r:id="rId20"/>
    <sheet name="stabilitási 2" sheetId="21" r:id="rId21"/>
    <sheet name="EU projektek" sheetId="22" r:id="rId22"/>
    <sheet name="hitelek" sheetId="23" r:id="rId23"/>
    <sheet name="finanszírozás" sheetId="24" r:id="rId24"/>
    <sheet name="szociális kiadások" sheetId="25" r:id="rId25"/>
    <sheet name="átadott" sheetId="26" r:id="rId26"/>
    <sheet name="átvett" sheetId="27" r:id="rId27"/>
    <sheet name="helyi adók" sheetId="28" r:id="rId28"/>
    <sheet name="pénzmaradvány kimutatás" sheetId="29" r:id="rId29"/>
    <sheet name="eredménykimutatás önkorm" sheetId="30" r:id="rId30"/>
    <sheet name="eredménykimutatás óvod" sheetId="31" r:id="rId31"/>
    <sheet name="vagyonmérleg önkormányzat" sheetId="32" r:id="rId32"/>
    <sheet name="vagyonmérleg óvoda" sheetId="33" r:id="rId33"/>
    <sheet name="vagyonkimutatás" sheetId="34" r:id="rId34"/>
  </sheets>
  <definedNames>
    <definedName name="foot_4_place" localSheetId="20">'stabilitási 2'!$A$19</definedName>
    <definedName name="foot_5_place" localSheetId="20">'stabilitási 2'!#REF!</definedName>
    <definedName name="foot_53_place" localSheetId="20">'stabilitási 2'!$A$64</definedName>
    <definedName name="_xlnm.Print_Area" localSheetId="2">' kiemelt ei összesen'!$A$1:$D$27</definedName>
    <definedName name="_xlnm.Print_Area" localSheetId="25">'átadott'!$A$1:$E$118</definedName>
    <definedName name="_xlnm.Print_Area" localSheetId="26">'átvett'!$A$1:$E$119</definedName>
    <definedName name="_xlnm.Print_Area" localSheetId="16">'beruházások felújítások'!$A$1:$K$66</definedName>
    <definedName name="_xlnm.Print_Area" localSheetId="13">'bevétel egyszerűsített óvoda'!$A$1:$E$99</definedName>
    <definedName name="_xlnm.Print_Area" localSheetId="14">'bevétel egyszerűsített összes'!$A$1:$E$99</definedName>
    <definedName name="_xlnm.Print_Area" localSheetId="12">'bevételek egyszerűsített önk'!$A$1:$E$99</definedName>
    <definedName name="_xlnm.Print_Area" localSheetId="10">'bevételek óvoda'!$A$1:$N$100</definedName>
    <definedName name="_xlnm.Print_Area" localSheetId="9">'bevételek önk'!$A$1:$N$100</definedName>
    <definedName name="_xlnm.Print_Area" localSheetId="11">'bevételek összesen'!$A$1:$N$99</definedName>
    <definedName name="_xlnm.Print_Area" localSheetId="30">'eredménykimutatás óvod'!$A$1:$E$48</definedName>
    <definedName name="_xlnm.Print_Area" localSheetId="29">'eredménykimutatás önkorm'!$A$1:$E$45</definedName>
    <definedName name="_xlnm.Print_Area" localSheetId="21">'EU projektek'!$A$1:$D$24</definedName>
    <definedName name="_xlnm.Print_Area" localSheetId="23">'finanszírozás'!$A$1:$E$18</definedName>
    <definedName name="_xlnm.Print_Area" localSheetId="27">'helyi adók'!$A$1:$F$36</definedName>
    <definedName name="_xlnm.Print_Area" localSheetId="22">'hitelek'!$A$1:$H$71</definedName>
    <definedName name="_xlnm.Print_Area" localSheetId="7">'kiadások egyszerűsített óvoda'!$A$1:$E$124</definedName>
    <definedName name="_xlnm.Print_Area" localSheetId="6">'kiadások egyszerűsített önkorm'!$A$1:$E$124</definedName>
    <definedName name="_xlnm.Print_Area" localSheetId="8">'kiadások egyszerűsített össz'!$A$1:$E$124</definedName>
    <definedName name="_xlnm.Print_Area" localSheetId="4">'kiadások ovoda '!$A$1:$N$125</definedName>
    <definedName name="_xlnm.Print_Area" localSheetId="3">'kiadások önk'!$A$1:$N$125</definedName>
    <definedName name="_xlnm.Print_Area" localSheetId="5">'kiadások összesen'!$A$1:$N$125</definedName>
    <definedName name="_xlnm.Print_Area" localSheetId="1">'kiemelt ei óvoda'!$A$1:$D$27</definedName>
    <definedName name="_xlnm.Print_Area" localSheetId="0">'kiemelt ei önk'!$A$1:$D$27</definedName>
    <definedName name="_xlnm.Print_Area" localSheetId="15">'létszám'!$A$1:$D$34</definedName>
    <definedName name="_xlnm.Print_Area" localSheetId="28">'pénzmaradvány kimutatás'!$A$1:$D$27</definedName>
    <definedName name="_xlnm.Print_Area" localSheetId="19">'stabilitási 1 óvoda'!$A$1:$M$52</definedName>
    <definedName name="_xlnm.Print_Area" localSheetId="18">'stabilitási 1 önk'!$A$1:$M$64</definedName>
    <definedName name="_xlnm.Print_Area" localSheetId="20">'stabilitási 2'!$A$1:$H$39</definedName>
    <definedName name="_xlnm.Print_Area" localSheetId="24">'szociális kiadások'!$A$1:$E$42</definedName>
    <definedName name="_xlnm.Print_Area" localSheetId="17">'tartalékok'!$A$1:$H$18</definedName>
    <definedName name="_xlnm.Print_Area" localSheetId="32">'vagyonmérleg óvoda'!$A$1:$D$132</definedName>
    <definedName name="_xlnm.Print_Area" localSheetId="31">'vagyonmérleg önkormányzat'!$A$1:$D$138</definedName>
  </definedNames>
  <calcPr fullCalcOnLoad="1"/>
</workbook>
</file>

<file path=xl/sharedStrings.xml><?xml version="1.0" encoding="utf-8"?>
<sst xmlns="http://schemas.openxmlformats.org/spreadsheetml/2006/main" count="4487" uniqueCount="1025">
  <si>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</si>
  <si>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</si>
  <si>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</si>
  <si>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</si>
  <si>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</si>
  <si>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</si>
  <si>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</si>
  <si>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</si>
  <si>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</si>
  <si>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</si>
  <si>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</si>
  <si>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</si>
  <si>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</si>
  <si>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</si>
  <si>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</si>
  <si>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</si>
  <si>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</si>
  <si>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</si>
  <si>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</si>
  <si>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</si>
  <si>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</si>
  <si>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</si>
  <si>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</si>
  <si>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</si>
  <si>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</si>
  <si>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</si>
  <si>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</si>
  <si>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</si>
  <si>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</si>
  <si>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</si>
  <si>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</si>
  <si>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</si>
  <si>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</si>
  <si>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</si>
  <si>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</si>
  <si>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</si>
  <si>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</si>
  <si>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</si>
  <si>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</si>
  <si>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</si>
  <si>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</si>
  <si>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</si>
  <si>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</si>
  <si>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</si>
  <si>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</si>
  <si>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</si>
  <si>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</si>
  <si>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</si>
  <si>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</si>
  <si>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</si>
  <si>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</si>
  <si>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</si>
  <si>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</si>
  <si>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</si>
  <si>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</si>
  <si>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</si>
  <si>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</si>
  <si>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</si>
  <si>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</si>
  <si>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</si>
  <si>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</si>
  <si>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</si>
  <si>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</si>
  <si>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</si>
  <si>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</si>
  <si>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</si>
  <si>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</si>
  <si>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</si>
  <si>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</si>
  <si>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</si>
  <si>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</si>
  <si>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</si>
  <si>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</si>
  <si>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</si>
  <si>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</si>
  <si>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</si>
  <si>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</si>
  <si>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</si>
  <si>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</si>
  <si>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</si>
  <si>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</si>
  <si>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</si>
  <si>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</si>
  <si>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</si>
  <si>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</si>
  <si>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</si>
  <si>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</si>
  <si>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</si>
  <si>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</si>
  <si>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</si>
  <si>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</si>
  <si>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</si>
  <si>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</si>
  <si>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</si>
  <si>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</si>
  <si>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</si>
  <si>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</si>
  <si>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</si>
  <si>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</si>
  <si>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</si>
  <si>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</si>
  <si>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</si>
  <si>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</si>
  <si>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</si>
  <si>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</si>
  <si>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</si>
  <si>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</si>
  <si>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</si>
  <si>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</si>
  <si>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</si>
  <si>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</si>
  <si>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</si>
  <si>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</si>
  <si>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</si>
  <si>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</si>
  <si>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</si>
  <si>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</si>
  <si>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</si>
  <si>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</si>
  <si>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</si>
  <si>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</si>
  <si>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</si>
  <si>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</si>
  <si>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</si>
  <si>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</si>
  <si>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</si>
  <si>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</si>
  <si>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</si>
  <si>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</si>
  <si>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</si>
  <si>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</si>
  <si>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</si>
  <si>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</si>
  <si>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</si>
  <si>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</si>
  <si>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</si>
  <si>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</si>
  <si>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</si>
  <si>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</si>
  <si>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</si>
  <si>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</si>
  <si>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</si>
  <si>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</si>
  <si>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</si>
  <si>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</si>
  <si>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</si>
  <si>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</si>
  <si>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</si>
  <si>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</si>
  <si>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</si>
  <si>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</si>
  <si>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</si>
  <si>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</si>
  <si>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</si>
  <si>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</si>
  <si>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</si>
  <si>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</si>
  <si>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</si>
  <si>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</si>
  <si>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</si>
  <si>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</si>
  <si>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</si>
  <si>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</si>
  <si>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</si>
  <si>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</si>
  <si>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</si>
  <si>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</si>
  <si>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</si>
  <si>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</si>
  <si>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</si>
  <si>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</si>
  <si>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</si>
  <si>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</si>
  <si>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</si>
  <si>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</si>
  <si>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</si>
  <si>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</si>
  <si>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</si>
  <si>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</si>
  <si>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</si>
  <si>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</si>
  <si>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</si>
  <si>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</si>
  <si>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</si>
  <si>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</si>
  <si>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</si>
  <si>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</si>
  <si>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</si>
  <si>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</si>
  <si>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</si>
  <si>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</si>
  <si>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</si>
  <si>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</si>
  <si>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</si>
  <si>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</si>
  <si>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</si>
  <si>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</si>
  <si>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</si>
  <si>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</si>
  <si>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</si>
  <si>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</si>
  <si>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</si>
  <si>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</si>
  <si>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</si>
  <si>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</si>
  <si>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</si>
  <si>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</si>
  <si>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</si>
  <si>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</si>
  <si>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</si>
  <si>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</si>
  <si>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</si>
  <si>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</si>
  <si>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</si>
  <si>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</si>
  <si>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</si>
  <si>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</si>
  <si>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</si>
  <si>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</si>
  <si>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</si>
  <si>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</si>
  <si>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</si>
  <si>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</si>
  <si>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</si>
  <si>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</si>
  <si>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</si>
  <si>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</si>
  <si>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</si>
  <si>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</si>
  <si>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</si>
  <si>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</si>
  <si>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</si>
  <si>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</si>
  <si>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</si>
  <si>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</si>
  <si>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</si>
  <si>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</si>
  <si>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</si>
  <si>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</si>
  <si>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</si>
  <si>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</si>
  <si>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</si>
  <si>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</si>
  <si>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</si>
  <si>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</si>
  <si>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</si>
  <si>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</si>
  <si>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</si>
  <si>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</si>
  <si>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</si>
  <si>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</si>
  <si>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</si>
  <si>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</si>
  <si>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</si>
  <si>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</si>
  <si>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</si>
  <si>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</si>
  <si>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</si>
  <si>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</si>
  <si>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</si>
  <si>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</si>
  <si>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</si>
  <si>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</si>
  <si>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</si>
  <si>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</si>
  <si>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</si>
  <si>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</si>
  <si>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</si>
  <si>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</si>
  <si>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</si>
  <si>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</si>
  <si>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</si>
  <si>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</si>
  <si>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</si>
  <si>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</si>
  <si>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</si>
  <si>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</si>
  <si>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</si>
  <si>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</si>
  <si>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</si>
  <si>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</si>
  <si>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</si>
  <si>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</si>
  <si>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</si>
  <si>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</si>
  <si>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</si>
  <si>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</si>
  <si>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</si>
  <si>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</si>
  <si>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</si>
  <si>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</si>
  <si>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</si>
  <si>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</si>
  <si>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</si>
  <si>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</si>
  <si>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</si>
  <si>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</si>
  <si>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</si>
  <si>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</si>
  <si>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</si>
  <si>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</si>
  <si>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</si>
  <si>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</si>
  <si>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</si>
  <si>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</si>
  <si>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</si>
  <si>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</si>
  <si>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</si>
  <si>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</si>
  <si>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</si>
  <si>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</si>
  <si>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</si>
  <si>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</si>
  <si>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</si>
  <si>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</si>
  <si>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</si>
  <si>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</si>
  <si>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</si>
  <si>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</si>
  <si>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</si>
  <si>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</si>
  <si>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</si>
  <si>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</si>
  <si>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</si>
  <si>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</si>
  <si>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</si>
  <si>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</si>
  <si>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</si>
  <si>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</si>
  <si>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</si>
  <si>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</si>
  <si>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</si>
  <si>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</si>
  <si>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</si>
  <si>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</si>
  <si>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</si>
  <si>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</si>
  <si>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</si>
  <si>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</si>
  <si>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</si>
  <si>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</si>
  <si>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</si>
  <si>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</si>
  <si>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</si>
  <si>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</si>
  <si>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</si>
  <si>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</si>
  <si>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</si>
  <si>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</si>
  <si>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</si>
  <si>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</si>
  <si>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</si>
  <si>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</si>
  <si>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</si>
  <si>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</si>
  <si>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</si>
  <si>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</si>
  <si>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</si>
  <si>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</si>
  <si>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</si>
  <si>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</si>
  <si>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</si>
  <si>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</si>
  <si>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</si>
  <si>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</si>
  <si>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</si>
  <si>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</si>
  <si>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</si>
  <si>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</si>
  <si>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</si>
  <si>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</si>
  <si>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</si>
  <si>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</si>
  <si>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</si>
  <si>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</si>
  <si>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</si>
  <si>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</si>
  <si>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</si>
  <si>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</si>
  <si>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</si>
  <si>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</si>
  <si>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</si>
  <si>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</si>
  <si>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</si>
  <si>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</si>
  <si>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</si>
  <si>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</si>
  <si>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</si>
  <si>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</si>
  <si>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</si>
  <si>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</si>
  <si>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</si>
  <si>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</si>
  <si>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</si>
  <si>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</si>
  <si>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</si>
  <si>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</si>
  <si>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</si>
  <si>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</si>
  <si>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</si>
  <si>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</si>
  <si>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</si>
  <si>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</si>
  <si>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</si>
  <si>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</si>
  <si>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</si>
  <si>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</si>
  <si>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</si>
  <si>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</si>
  <si>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</si>
  <si>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</si>
  <si>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</si>
  <si>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</si>
  <si>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</si>
  <si>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</si>
  <si>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</si>
  <si>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</si>
  <si>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</si>
  <si>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</si>
  <si>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</si>
  <si>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</si>
  <si>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</si>
  <si>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</si>
  <si>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</si>
  <si>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</si>
  <si>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</si>
  <si>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</si>
  <si>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</si>
  <si>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</si>
  <si>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</si>
  <si>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</si>
  <si>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</si>
  <si>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</si>
  <si>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</si>
  <si>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</si>
  <si>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</si>
  <si>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</si>
  <si>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</si>
  <si>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</si>
  <si>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</si>
  <si>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</si>
  <si>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</si>
  <si>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</si>
  <si>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</si>
  <si>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</si>
  <si>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</si>
  <si>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</si>
  <si>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</si>
  <si>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</si>
  <si>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</si>
  <si>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</si>
  <si>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</si>
  <si>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</si>
  <si>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</si>
  <si>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</si>
  <si>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</si>
  <si>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</si>
  <si>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</si>
  <si>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</si>
  <si>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</si>
  <si>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</si>
  <si>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</si>
  <si>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</si>
  <si>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</si>
  <si>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</si>
  <si>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</si>
  <si>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</si>
  <si>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</si>
  <si>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</si>
  <si>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</si>
  <si>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</si>
  <si>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</si>
  <si>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</si>
  <si>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</si>
  <si>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</si>
  <si>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</si>
  <si>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</si>
  <si>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</si>
  <si>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</si>
  <si>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</si>
  <si>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</si>
  <si>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</si>
  <si>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</si>
  <si>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</si>
  <si>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</si>
  <si>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</si>
  <si>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</si>
  <si>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</si>
  <si>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</si>
  <si>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</si>
  <si>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</si>
  <si>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</si>
  <si>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</si>
  <si>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</si>
  <si>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</si>
  <si>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</si>
  <si>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</si>
  <si>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</si>
  <si>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</si>
  <si>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</si>
  <si>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</si>
  <si>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</si>
  <si>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</si>
  <si>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</si>
  <si>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</si>
  <si>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</si>
  <si>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</si>
  <si>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</si>
  <si>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</si>
  <si>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</si>
  <si>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</si>
  <si>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</si>
  <si>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</si>
  <si>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</si>
  <si>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</si>
  <si>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</si>
  <si>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</si>
  <si>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</si>
  <si>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</si>
  <si>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</si>
  <si>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</si>
  <si>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</si>
  <si>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</si>
  <si>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</si>
  <si>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</si>
  <si>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</si>
  <si>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</si>
  <si>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</si>
  <si>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</si>
  <si>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</si>
  <si>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</si>
  <si>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</si>
  <si>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</si>
  <si>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</si>
  <si>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</si>
  <si>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</si>
  <si>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</si>
  <si>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</si>
  <si>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</si>
  <si>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</si>
  <si>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</si>
  <si>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</si>
  <si>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</si>
  <si>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</si>
  <si>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</si>
  <si>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</si>
  <si>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</si>
  <si>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</si>
  <si>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</si>
  <si>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</si>
  <si>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</si>
  <si>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</si>
  <si>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</si>
  <si>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</si>
  <si>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</si>
  <si>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</si>
  <si>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</si>
  <si>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</si>
  <si>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</si>
  <si>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</si>
  <si>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</si>
  <si>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</si>
  <si>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</si>
  <si>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</si>
  <si>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</si>
  <si>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</si>
  <si>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</si>
  <si>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</si>
  <si>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</si>
  <si>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</si>
  <si>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</si>
  <si>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</si>
  <si>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</si>
  <si>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</si>
  <si>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</si>
  <si>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</si>
  <si>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</si>
  <si>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</si>
  <si>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</si>
  <si>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</si>
  <si>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</si>
  <si>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</si>
  <si>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</si>
  <si>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</si>
  <si>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</si>
  <si>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</si>
  <si>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</si>
  <si>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</si>
  <si>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</si>
  <si>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</si>
  <si>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</si>
  <si>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</si>
  <si>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</si>
  <si>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</si>
  <si>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</si>
  <si>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</si>
  <si>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</si>
  <si>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</si>
  <si>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</si>
  <si>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</si>
  <si>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</si>
  <si>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</si>
  <si>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</si>
  <si>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</si>
  <si>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</si>
  <si>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</si>
  <si>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</si>
  <si>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</si>
  <si>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</si>
  <si>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</si>
  <si>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</si>
  <si>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</si>
  <si>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</si>
  <si>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</si>
  <si>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</si>
  <si>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</si>
  <si>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</si>
  <si>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</si>
  <si>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</si>
  <si>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</si>
  <si>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</si>
  <si>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</si>
  <si>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</si>
  <si>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</si>
  <si>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</si>
  <si>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</si>
  <si>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</si>
  <si>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</si>
  <si>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</si>
  <si>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</si>
  <si>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</si>
  <si>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</si>
  <si>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</si>
  <si>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</si>
  <si>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</si>
  <si>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</si>
  <si>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</si>
  <si>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</si>
  <si>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 xml:space="preserve"> </t>
  </si>
  <si>
    <t>Pedagógus I. és pedagógus vezetői mebízással</t>
  </si>
  <si>
    <t>Rovat-
szám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</si>
  <si>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</si>
  <si>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</si>
  <si>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</si>
  <si>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</si>
  <si>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</si>
  <si>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</si>
  <si>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</si>
  <si>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</si>
  <si>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</si>
  <si>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</si>
  <si>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</si>
  <si>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</si>
  <si>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</si>
  <si>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</si>
  <si>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</si>
  <si>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</si>
  <si>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</si>
  <si>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</si>
  <si>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</si>
  <si>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</si>
  <si>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</si>
  <si>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</si>
  <si>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</si>
  <si>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</si>
  <si>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</si>
  <si>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</si>
  <si>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</si>
  <si>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</si>
  <si>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</si>
  <si>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</si>
  <si>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</si>
  <si>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</si>
  <si>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</si>
  <si>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</si>
  <si>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</si>
  <si>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</si>
  <si>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</si>
  <si>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</si>
  <si>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</si>
  <si>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</si>
  <si>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</si>
  <si>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</si>
  <si>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</si>
  <si>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</si>
  <si>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</si>
  <si>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</si>
  <si>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</si>
  <si>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</si>
  <si>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</si>
  <si>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</si>
  <si>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</si>
  <si>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</si>
  <si>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</si>
  <si>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</si>
  <si>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</si>
  <si>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</si>
  <si>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</si>
  <si>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</si>
  <si>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</si>
  <si>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</si>
  <si>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</si>
  <si>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</si>
  <si>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</si>
  <si>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</si>
  <si>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</si>
  <si>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</si>
  <si>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</si>
  <si>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</si>
  <si>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</si>
  <si>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</si>
  <si>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</si>
  <si>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</si>
  <si>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</si>
  <si>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</si>
  <si>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</si>
  <si>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</si>
  <si>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</si>
  <si>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</si>
  <si>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</si>
  <si>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</si>
  <si>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</si>
  <si>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</si>
  <si>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</si>
  <si>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</si>
  <si>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</si>
  <si>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</si>
  <si>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</si>
  <si>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</si>
  <si>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</si>
  <si>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</si>
  <si>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</si>
  <si>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</si>
  <si>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</si>
  <si>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</si>
  <si>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</si>
  <si>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</si>
  <si>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</si>
  <si>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</si>
  <si>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</si>
  <si>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</si>
  <si>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</si>
  <si>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</si>
  <si>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</si>
  <si>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</si>
  <si>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</si>
  <si>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</si>
  <si>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</si>
  <si>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</si>
  <si>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</si>
  <si>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</si>
  <si>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</si>
  <si>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</si>
  <si>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</si>
  <si>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</si>
  <si>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</si>
  <si>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</si>
  <si>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</si>
  <si>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</si>
  <si>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</si>
  <si>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</si>
  <si>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</si>
  <si>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</si>
  <si>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</si>
  <si>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</si>
  <si>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>Önkormányzat és intézményei összesen</t>
  </si>
  <si>
    <t>Eredeti ei.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</si>
  <si>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</si>
  <si>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</si>
  <si>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</si>
  <si>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</si>
  <si>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</si>
  <si>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</si>
  <si>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</si>
  <si>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</si>
  <si>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</si>
  <si>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</si>
  <si>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</si>
  <si>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</si>
  <si>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</si>
  <si>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</si>
  <si>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</si>
  <si>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</si>
  <si>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</si>
  <si>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</si>
  <si>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</si>
  <si>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</si>
  <si>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</si>
  <si>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</si>
  <si>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</si>
  <si>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</si>
  <si>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</si>
  <si>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</si>
  <si>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</si>
  <si>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</si>
  <si>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</si>
  <si>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</si>
  <si>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</si>
  <si>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</si>
  <si>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IV        Anyagjellegű ráfordítások (=09+10+11+12) (16=12+...+15)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</si>
  <si>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</si>
  <si>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</si>
  <si>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</si>
  <si>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</si>
  <si>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VIII        Pénzügyi műveletek eredményszemléletű bevételei (=16+17+18) (28=24+...+26)</t>
  </si>
  <si>
    <t>IX        Pénzügyi műveletek ráfordításai (=19+20+21) (33=29+...+31)</t>
  </si>
  <si>
    <t>B)        PÉNZÜGYI MŰVELETEK EREDMÉNYE (=VIII-IX) (34=28-33)</t>
  </si>
  <si>
    <t>E)        MÉRLEG SZERINTI EREDMÉNY (=±C±D) (41=±35±40)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</si>
  <si>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</si>
  <si>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</si>
  <si>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</si>
  <si>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</si>
  <si>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</si>
  <si>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</si>
  <si>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</si>
  <si>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</si>
  <si>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</si>
  <si>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</si>
  <si>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</si>
  <si>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</si>
  <si>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</si>
  <si>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</si>
  <si>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</si>
  <si>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</si>
  <si>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Csabdi Község Önkormányzata</t>
  </si>
  <si>
    <t>Csabdi Napraforgó Óvoda előirányzatai</t>
  </si>
  <si>
    <t>Csabdi Község Önkormányzat előirányzatai</t>
  </si>
  <si>
    <t>Csabdi Község Önkormányzat</t>
  </si>
  <si>
    <t>Csabdi Napraforgó Óvoda</t>
  </si>
  <si>
    <t xml:space="preserve">Csabdi Község Önkormányzat előirányzatok </t>
  </si>
  <si>
    <t>Költségvetési engedélyezett létszámkeret (álláshely) (fő) Csabdi Napraforgó Óvoda</t>
  </si>
  <si>
    <t>NEMLEGES!</t>
  </si>
  <si>
    <t>Egyéb pénzbeli és természetbeni gyermekvédelmi támogatások</t>
  </si>
  <si>
    <t>egyéb nonprofit gazdasági társaságok</t>
  </si>
  <si>
    <t>Csabdi Napraforgó Óvoda kiemelt előirányzatai</t>
  </si>
  <si>
    <t>Csabdi Község Önkormányzat kiemelt előirányzatai</t>
  </si>
  <si>
    <t>Eredeti előirányzat</t>
  </si>
  <si>
    <t>Módosított előirányzat</t>
  </si>
  <si>
    <t>Teljesítés</t>
  </si>
  <si>
    <t>K513</t>
  </si>
  <si>
    <t>egyéb települési adó</t>
  </si>
  <si>
    <t>D/III/1e        - ebből: túlfizetések, téves visszajáró kifizetések</t>
  </si>
  <si>
    <t>D/III/1e        - ebből: túlfizetések,  téves és visszajáró kifizetések</t>
  </si>
  <si>
    <t>Céltartalékok</t>
  </si>
  <si>
    <t>bruttó érték</t>
  </si>
  <si>
    <t>értékcsökkenés/értékvesztés</t>
  </si>
  <si>
    <t>nettó-mérleg szerinti érték</t>
  </si>
  <si>
    <t xml:space="preserve">ESZKÖZÖK  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</si>
  <si>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</si>
  <si>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</si>
  <si>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</si>
  <si>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</si>
  <si>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</si>
  <si>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</si>
  <si>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használatban lévő kisértékű tárgyi eszközök</t>
  </si>
  <si>
    <t>A/III/1a        - ebből: tartós részesedések jegybankban</t>
  </si>
  <si>
    <t>A/III/1b        - ebből: tartós részesedések társulásban</t>
  </si>
  <si>
    <t xml:space="preserve">           Tartós részesedés: Bicske-Csabdi-Mány Viztermelő Kft.</t>
  </si>
  <si>
    <t xml:space="preserve">           Tartós részesedés: Fejérvíz Zrt.</t>
  </si>
  <si>
    <t>A/III/2a        - ebből: államkötvények</t>
  </si>
  <si>
    <t>A/III/2b        - ebből: helyi önkormányzatok kötvényei</t>
  </si>
  <si>
    <t xml:space="preserve">A/IV        Koncesszióba, vagyonkezelésbe adott eszközök </t>
  </si>
  <si>
    <t xml:space="preserve">B/I        Készletek </t>
  </si>
  <si>
    <t>használatban lévő kisértékű készletek</t>
  </si>
  <si>
    <t xml:space="preserve">B)        NEMZETI VAGYONBA TARTOZÓ FORGÓESZKÖZÖK </t>
  </si>
  <si>
    <t>D/I        Költségvetési évben esedékes követelések</t>
  </si>
  <si>
    <t>D)        KÖVETELÉSEK</t>
  </si>
  <si>
    <t xml:space="preserve">F)        AKTÍV IDŐBELI ELHATÁROLÁSOK </t>
  </si>
  <si>
    <t>G)        SAJÁT TŐKE</t>
  </si>
  <si>
    <t>H/III        Kötelezettség jellegű sajátos elszámolások (=H)/III/1+…+H)/III/7) (146=139+...+145)</t>
  </si>
  <si>
    <t>J/1        Eredményszemléletű bevételek passzív időbeli elhatárolása</t>
  </si>
  <si>
    <t>J/2        Költségek, ráfordítások passzív időbeli elhatárolása</t>
  </si>
  <si>
    <t>J/3        Halasztott eredményszemléletű bevételek</t>
  </si>
  <si>
    <t xml:space="preserve">J)        PASSZÍV IDŐBELI ELHATÁROLÁSOK </t>
  </si>
  <si>
    <t>FORRÁSOK ÖSSZESEN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</si>
  <si>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</si>
  <si>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</si>
  <si>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</si>
  <si>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</si>
  <si>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</si>
  <si>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</si>
  <si>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</si>
  <si>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 xml:space="preserve">Általános- és céltartalékok </t>
  </si>
  <si>
    <t xml:space="preserve">A költségvetési év azon fejlesztései, amelyek megvalósításához a Gst. 3. § (1) bekezdése szerinti adósságot keletkeztető ügylet megkötése vált szükségessé </t>
  </si>
  <si>
    <t xml:space="preserve"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</t>
  </si>
  <si>
    <t xml:space="preserve">Az európai uniós forrásból finanszírozott támogatással megvalósuló programok, projektek kiadásai, bevételei, valamint a helyi önkormányzat ilyen projektekhez történő hozzájárulásai </t>
  </si>
  <si>
    <t xml:space="preserve">A költségvetési hiány külső finanszírozására vagy a költségvetési többlet felhasználására szolgáló finanszírozási bevételek és kiadások működési és felhalmozási cél szerinti tagolásban </t>
  </si>
  <si>
    <t xml:space="preserve">Irányító szervi támogatások folyósítása </t>
  </si>
  <si>
    <t xml:space="preserve">Lakosságnak juttatott támogatások, szociális, rászorultsági jellegű ellátások </t>
  </si>
  <si>
    <t xml:space="preserve">Támogatások, kölcsönök nyújtása és törlesztése </t>
  </si>
  <si>
    <t xml:space="preserve">Támogatások, kölcsönök bevételei </t>
  </si>
  <si>
    <t xml:space="preserve">Helyi adó és egyéb közhatalmi bevételek </t>
  </si>
  <si>
    <t xml:space="preserve">A helyi önkormányzat pénzmaradvány kimutatása </t>
  </si>
  <si>
    <t xml:space="preserve">A helyi önkormányzat eredménykimutatása </t>
  </si>
  <si>
    <t xml:space="preserve">A helyi önkormányzat mérlege </t>
  </si>
  <si>
    <t xml:space="preserve">A helyi önkormányzat vagyonkimutatása </t>
  </si>
  <si>
    <t>Ft-ban</t>
  </si>
  <si>
    <t xml:space="preserve">Kiadások </t>
  </si>
  <si>
    <t xml:space="preserve">Bevételek </t>
  </si>
  <si>
    <t>Elszámolásból származó bevételek</t>
  </si>
  <si>
    <t>Biztosító által fizetett kártérítés</t>
  </si>
  <si>
    <t>B411</t>
  </si>
  <si>
    <t>Biztosító által fizetett kártératés</t>
  </si>
  <si>
    <t>Elszámolsból származó bevételek</t>
  </si>
  <si>
    <t xml:space="preserve">Beruházások és felújítások </t>
  </si>
  <si>
    <t>E/III/1 December havi illetmények, munkabérek elszámolása</t>
  </si>
  <si>
    <t>E)        EGYÉB SAJÁTOS ELSZÁMOLÁSOK</t>
  </si>
  <si>
    <t>E/III Egyéb sajátos eszközoldali elszámolások</t>
  </si>
  <si>
    <t>E/II Fizetendő általános forgalmi adó elszámolása</t>
  </si>
  <si>
    <t>E/I/3 Adott előleghez kapcsolódó előzetesen felszámított nem levonható általános forgalmi adó</t>
  </si>
  <si>
    <t xml:space="preserve">E/I Előzetesen felszámított általános forgalmi adó elszámolása </t>
  </si>
  <si>
    <t>E/II/2 Más fizetendő ltalános forgalmi adó</t>
  </si>
  <si>
    <t>ebből: korábbi évek megszűnt adónemei áthúzódó fizetéseiből</t>
  </si>
  <si>
    <r>
      <t xml:space="preserve">települési támogatás </t>
    </r>
    <r>
      <rPr>
        <sz val="10"/>
        <rFont val="Calibri"/>
        <family val="2"/>
      </rPr>
      <t>[</t>
    </r>
    <r>
      <rPr>
        <sz val="10"/>
        <rFont val="Bookman Old Style"/>
        <family val="1"/>
      </rPr>
      <t>Szoctv. 46.§</t>
    </r>
    <r>
      <rPr>
        <sz val="10"/>
        <rFont val="Calibri"/>
        <family val="2"/>
      </rPr>
      <t>]</t>
    </r>
  </si>
  <si>
    <t>09        Különféle egyéb eredményszemléletű bevételek</t>
  </si>
  <si>
    <t>08          Felhalmozási célú támogatások eredményszemléletű bevételei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</si>
  <si>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</si>
  <si>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</si>
  <si>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</si>
  <si>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</si>
  <si>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14        Bérköltség</t>
  </si>
  <si>
    <t>15        Személyi jellegű egyéb kifizetések</t>
  </si>
  <si>
    <t>16        Bérjárulékok</t>
  </si>
  <si>
    <t>17        Kapott (járó) osztalék és részesedés</t>
  </si>
  <si>
    <t>18        Részesedésekből származó eredméynszemléletű bevételek, árfolyamnyereségek</t>
  </si>
  <si>
    <t>19        Befektetett pénzügyi eszközökből származó eredményszemléletű bevételek, árfolyamnyereségek</t>
  </si>
  <si>
    <t>20        Egyéb kapott (járó) kamatok és kamatjellegű eredményszemléletű bevételek</t>
  </si>
  <si>
    <t>21        Pénzügyi műveletek egyéb eredményszemléletű bevételei (&gt;=18a) (26&gt;=27)</t>
  </si>
  <si>
    <t>24        Fizetendő kamatok és kamatjellegű ráfordítások</t>
  </si>
  <si>
    <t>25        Részesedések, értékpapírok, pénzeszközök értékvesztése</t>
  </si>
  <si>
    <t>26        Pénzügyi műveletek egyéb ráfordításai (&gt;=21a) (31&gt;=32)</t>
  </si>
  <si>
    <t>23        Befektetett pénzügyi eszközöből (értékpapírokból, kölcsönökből) származó ráfordítások, árfolyamveszteségek</t>
  </si>
  <si>
    <t>22       Részesdésekből származó ráfordítások, árfolyamveszteségek</t>
  </si>
  <si>
    <t>E/I/3 Adott előleghez kapcsolódód előzetesen felszámított le nem vonható általános forgalmi adó</t>
  </si>
  <si>
    <t>E/II/2 Más fizetendő általános forgalmi adó</t>
  </si>
  <si>
    <t>E/II. Fizetendő általános forgalmi adó elszámolása</t>
  </si>
  <si>
    <t>E/III/4 Azonosítás alatt álló tételek</t>
  </si>
  <si>
    <t>D/III/1d        - ebből: szolgáltatásokra adott előlegek</t>
  </si>
  <si>
    <t>E/I/2 Más előzetesen felszámított levonható általános forgalmi adó</t>
  </si>
  <si>
    <t>Szennyvízhálózat bővítése</t>
  </si>
  <si>
    <t>Települési sportlétesítmény fejlesztése</t>
  </si>
  <si>
    <t>Közfoglalkoztatás közvetlen költség felhasználása</t>
  </si>
  <si>
    <t>Szennyvízhálózat felújítása</t>
  </si>
  <si>
    <t>Módosított.ei. 2018.12.31.</t>
  </si>
  <si>
    <t>Teljesítés 2018.12.31.</t>
  </si>
  <si>
    <t>1/b. melléklet a /2019.(V.31.)  Önk. rendelethez</t>
  </si>
  <si>
    <t>Csabdi Község Önkormányzat 2018. évi zárszámadása</t>
  </si>
  <si>
    <t>2/b. melléklet a /2019.(V.29.)  Önk. rendelethez</t>
  </si>
  <si>
    <t>3/b. melléklet a /2019(V.29.)  Önk. rendelethez</t>
  </si>
  <si>
    <t>4/b. melléklet a /2019.(V.29.)  Önk. rendelethez</t>
  </si>
  <si>
    <t>5/b. melléklet a /2019.(V.29.)  Önk. rendelethez</t>
  </si>
  <si>
    <t>12. melléklet a /2019.(V.29.)  Önk. rendelethez</t>
  </si>
  <si>
    <t>13. melléklet a /2019.(V.29.)  Önk. rendelethez</t>
  </si>
  <si>
    <t>18. melléklet a /2019.(V.29)  Önk. rendelethez</t>
  </si>
  <si>
    <t>19/b. melléklet a /2019.(V.29.)  Önk. rendelethez</t>
  </si>
  <si>
    <t>20/b. melléklet a /2019.(V.29.)  Önk. rendelethez</t>
  </si>
  <si>
    <t>1/a. melléklet a /2019.(V.29.)  Önk. rendelethez</t>
  </si>
  <si>
    <t>1. melléklet a /2019.(V.29.)  Önk. rendelethez</t>
  </si>
  <si>
    <t>2/a. melléklet a /2019.(V.29.)  Önk. rendelethez</t>
  </si>
  <si>
    <t>2. melléklet a /2019.(V.29.)  Önk. rendelethez</t>
  </si>
  <si>
    <t>3/a. melléklet a /2019.(V.29.)  Önk. rendelethez</t>
  </si>
  <si>
    <t>4/a. melléklet a /2019.(V.29.)  Önk. rendelethez</t>
  </si>
  <si>
    <t>B75</t>
  </si>
  <si>
    <t>Csabdi  Község Önkormányzat 2018. évi zárszámadása</t>
  </si>
  <si>
    <t>4. melléklet a /2019.(V.29.)  Önk. rendelethez</t>
  </si>
  <si>
    <t>5/a. melléklet a /2019.(V.29.)  Önk. rendelethez</t>
  </si>
  <si>
    <t>5. melléklet a /2019.(V.29.)  Önk. rendelethez</t>
  </si>
  <si>
    <t>19/a. melléklet a /2019.(V.29.)  Önk. rendelethez</t>
  </si>
  <si>
    <t>20/a. melléklet a /2019.(V.29.)  Önk. rendelethez</t>
  </si>
  <si>
    <t>H/III/8        Letétre, megőrzésre, fedezetkezelésre átvett pénzeszközök, biztosítékok</t>
  </si>
  <si>
    <t>3. melléklet a /2019.(V.29.)  Önk. rendelethez</t>
  </si>
  <si>
    <t>6. melléklet a /2019.(V.29.)  Önk. rendelethez</t>
  </si>
  <si>
    <t>8. melléklet a /2019.(V.29.)  Önk. rendelethez</t>
  </si>
  <si>
    <t>10. melléklet a /2019.(V.29.)  Önk. rendelethez</t>
  </si>
  <si>
    <t>11. melléklet a /2019.(V.29.)  Önk. rendelethez</t>
  </si>
  <si>
    <t>14. melléklet a /2019.(V.29.)  Önk. rendelethez</t>
  </si>
  <si>
    <t>15. melléklet a /2019.(V.29.)  Önk. rendelethez</t>
  </si>
  <si>
    <t>16. melléklet a /2019.(V.29.)  Önk. rendelethez</t>
  </si>
  <si>
    <t>17. melléklet a /2019.(V.29.)  Önk. rendelethez</t>
  </si>
  <si>
    <t>H/I/6 Költségvetési évben esedékes kötelezettségek beruházásokra</t>
  </si>
  <si>
    <t>H/I/3 Költségvetési évben esedékes kötelezettségek dologi kiadásokra</t>
  </si>
  <si>
    <t>H/III/8 Letétre, megőrzésre, fedezetkezelésre átvett pénzeszközök, biztosítékok</t>
  </si>
  <si>
    <t>21. melléklet a /2019.(V.29.)  Önk. rendelethez</t>
  </si>
  <si>
    <t>Műfüves pálya</t>
  </si>
  <si>
    <t>Mezőgazdasági útépítés</t>
  </si>
  <si>
    <t>7. melléklet a /2019.(V.29.)  Önk. rendelethez</t>
  </si>
  <si>
    <t>9/a. melléklet a /2019.(V.29.)  Önk. rendelethez</t>
  </si>
  <si>
    <t>9/b. melléklet a /2019.(V.29.)  Önk. rendelethez</t>
  </si>
  <si>
    <t>Projekt megnevezése  VP6-7.2.1-7.4.1.2-16</t>
  </si>
  <si>
    <t>Projekt megnevezése  KEHOP-2.2.2-15-2016-00085</t>
  </si>
  <si>
    <t>Projekt megnevezése  EFOP-1.5.2-16-2017-00011</t>
  </si>
  <si>
    <t>Csabdi Község Önkormányzat 2019. évi zárszámadása</t>
  </si>
  <si>
    <t>Csabdi Község Önkormányzat Önkormányzat 2019. évi zárszámadása</t>
  </si>
  <si>
    <t>Csabdi Község Önkormányzat 2019+. évi zárszámadása</t>
  </si>
  <si>
    <t>Módosított.ei. 2019.12.31.</t>
  </si>
  <si>
    <t>Teljesítés 2019.12.31.</t>
  </si>
  <si>
    <t>Csabdi Község Önkormányzata 2019. évi zárszámadása</t>
  </si>
  <si>
    <t>Előző időszak (2018. év)</t>
  </si>
  <si>
    <t>Tárgyi időszak (2019. év)</t>
  </si>
  <si>
    <t>Projekt megnevezése  VP7.2.1-7.4.1.3-17</t>
  </si>
  <si>
    <t>Konyhafejl.</t>
  </si>
  <si>
    <t>Műfüves pálya-Vasztély</t>
  </si>
  <si>
    <t>Gyalogosátkelőhely kialakítása</t>
  </si>
  <si>
    <t>Laptop beszerzés</t>
  </si>
  <si>
    <t>Kamerarendszer kialakítása</t>
  </si>
  <si>
    <t>Vágógép beszerzés</t>
  </si>
  <si>
    <t>Iratmegsemmisítő beszerzés</t>
  </si>
  <si>
    <t>Fűkaszák beszerzése</t>
  </si>
  <si>
    <t>Napvitorla beszerzése</t>
  </si>
  <si>
    <t>Könyvesszekrény beszerzése</t>
  </si>
  <si>
    <t>Kertiház beszerzés</t>
  </si>
  <si>
    <t>Kerti kiülő beszerzés</t>
  </si>
  <si>
    <t>MFP támogatás felhasználás Óvoda udvar</t>
  </si>
  <si>
    <t>KEHOP támogatás</t>
  </si>
  <si>
    <t>Önk-i fejlesztése pályázat útfelújítás</t>
  </si>
  <si>
    <t>Vasztély Kulturház nyílászárócsere, fütés korszerűsítés</t>
  </si>
  <si>
    <t>Malomközi járda felújítása</t>
  </si>
  <si>
    <t>Konyhafejlesztés</t>
  </si>
  <si>
    <t>Vágógép, iratmegsemmisítő, domborítógép sablonokkal, laminálógép</t>
  </si>
  <si>
    <t>Vasaló beszerzés</t>
  </si>
  <si>
    <t>Mosógép beszerzés</t>
  </si>
  <si>
    <t>Napvitorla beszerzés</t>
  </si>
  <si>
    <t>Evangélikus templom megvil.lámpa beszerzés</t>
  </si>
  <si>
    <t>H/II/3 Költségvetési évet követően esedékes kötelezettségek dologi kiadásokra</t>
  </si>
  <si>
    <t>H/II/9 Költségvetési évet köetően esedékes kötelezettségek finanszírozási kiadásokra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</si>
</sst>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###\ ###\ ###\ ###\ ##0.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63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Bookman Old Style"/>
      <family val="1"/>
    </font>
    <font>
      <b/>
      <sz val="10"/>
      <color indexed="10"/>
      <name val="Tahoma"/>
      <family val="2"/>
    </font>
    <font>
      <b/>
      <sz val="11"/>
      <color indexed="63"/>
      <name val="Bookman Old Style"/>
      <family val="1"/>
    </font>
    <font>
      <sz val="10"/>
      <name val="Calibri"/>
      <family val="2"/>
    </font>
    <font>
      <b/>
      <sz val="14"/>
      <name val="Bookman Old Style"/>
      <family val="1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Bookman Old Style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Bookman Old Style"/>
      <family val="1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1" fillId="21" borderId="7" applyNumberFormat="0" applyFont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8" fillId="28" borderId="0" applyNumberFormat="0" applyBorder="0" applyAlignment="0" applyProtection="0"/>
    <xf numFmtId="0" fontId="79" fillId="29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>
      <alignment/>
      <protection/>
    </xf>
    <xf numFmtId="0" fontId="8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30" borderId="0" applyNumberFormat="0" applyBorder="0" applyAlignment="0" applyProtection="0"/>
    <xf numFmtId="0" fontId="84" fillId="31" borderId="0" applyNumberFormat="0" applyBorder="0" applyAlignment="0" applyProtection="0"/>
    <xf numFmtId="0" fontId="85" fillId="29" borderId="1" applyNumberFormat="0" applyAlignment="0" applyProtection="0"/>
    <xf numFmtId="9" fontId="1" fillId="0" borderId="0" applyFont="0" applyFill="0" applyBorder="0" applyAlignment="0" applyProtection="0"/>
  </cellStyleXfs>
  <cellXfs count="42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7" fontId="11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5" fillId="0" borderId="0" xfId="43" applyFont="1" applyAlignment="1" applyProtection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1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35" borderId="10" xfId="0" applyNumberFormat="1" applyFont="1" applyFill="1" applyBorder="1" applyAlignment="1">
      <alignment horizontal="right" vertical="top" wrapText="1"/>
    </xf>
    <xf numFmtId="0" fontId="9" fillId="35" borderId="10" xfId="0" applyFont="1" applyFill="1" applyBorder="1" applyAlignment="1">
      <alignment horizontal="left" vertical="center" wrapText="1"/>
    </xf>
    <xf numFmtId="0" fontId="16" fillId="35" borderId="10" xfId="0" applyFont="1" applyFill="1" applyBorder="1" applyAlignment="1">
      <alignment/>
    </xf>
    <xf numFmtId="0" fontId="32" fillId="0" borderId="0" xfId="0" applyFont="1" applyAlignment="1">
      <alignment wrapText="1"/>
    </xf>
    <xf numFmtId="0" fontId="33" fillId="2" borderId="10" xfId="0" applyFont="1" applyFill="1" applyBorder="1" applyAlignment="1">
      <alignment/>
    </xf>
    <xf numFmtId="167" fontId="11" fillId="2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167" fontId="6" fillId="4" borderId="10" xfId="0" applyNumberFormat="1" applyFont="1" applyFill="1" applyBorder="1" applyAlignment="1">
      <alignment vertical="center"/>
    </xf>
    <xf numFmtId="0" fontId="9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/>
    </xf>
    <xf numFmtId="0" fontId="6" fillId="3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6" fillId="4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33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wrapText="1"/>
    </xf>
    <xf numFmtId="0" fontId="11" fillId="4" borderId="10" xfId="0" applyFont="1" applyFill="1" applyBorder="1" applyAlignment="1">
      <alignment/>
    </xf>
    <xf numFmtId="0" fontId="10" fillId="35" borderId="1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4" borderId="10" xfId="0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3" fontId="16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9" fillId="0" borderId="0" xfId="0" applyFont="1" applyAlignment="1">
      <alignment/>
    </xf>
    <xf numFmtId="3" fontId="5" fillId="0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19" fillId="0" borderId="10" xfId="0" applyNumberFormat="1" applyFont="1" applyBorder="1" applyAlignment="1">
      <alignment/>
    </xf>
    <xf numFmtId="3" fontId="11" fillId="2" borderId="10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0" fontId="6" fillId="4" borderId="1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3" fontId="16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6" fillId="0" borderId="11" xfId="0" applyFont="1" applyBorder="1" applyAlignment="1">
      <alignment/>
    </xf>
    <xf numFmtId="0" fontId="16" fillId="0" borderId="10" xfId="0" applyFont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3" fontId="0" fillId="3" borderId="10" xfId="0" applyNumberFormat="1" applyFill="1" applyBorder="1" applyAlignment="1">
      <alignment/>
    </xf>
    <xf numFmtId="3" fontId="82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4" borderId="10" xfId="0" applyNumberFormat="1" applyFont="1" applyFill="1" applyBorder="1" applyAlignment="1">
      <alignment horizontal="right" vertical="center"/>
    </xf>
    <xf numFmtId="3" fontId="82" fillId="4" borderId="1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86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/>
    </xf>
    <xf numFmtId="3" fontId="11" fillId="0" borderId="10" xfId="0" applyNumberFormat="1" applyFont="1" applyFill="1" applyBorder="1" applyAlignment="1">
      <alignment horizontal="right" vertical="center" wrapText="1"/>
    </xf>
    <xf numFmtId="3" fontId="6" fillId="4" borderId="10" xfId="0" applyNumberFormat="1" applyFont="1" applyFill="1" applyBorder="1" applyAlignment="1">
      <alignment horizontal="right" vertical="center" wrapText="1"/>
    </xf>
    <xf numFmtId="3" fontId="19" fillId="38" borderId="10" xfId="0" applyNumberFormat="1" applyFont="1" applyFill="1" applyBorder="1" applyAlignment="1">
      <alignment/>
    </xf>
    <xf numFmtId="3" fontId="0" fillId="38" borderId="10" xfId="0" applyNumberFormat="1" applyFill="1" applyBorder="1" applyAlignment="1">
      <alignment/>
    </xf>
    <xf numFmtId="3" fontId="19" fillId="39" borderId="10" xfId="0" applyNumberFormat="1" applyFont="1" applyFill="1" applyBorder="1" applyAlignment="1">
      <alignment/>
    </xf>
    <xf numFmtId="3" fontId="19" fillId="39" borderId="10" xfId="0" applyNumberFormat="1" applyFont="1" applyFill="1" applyBorder="1" applyAlignment="1">
      <alignment horizontal="right"/>
    </xf>
    <xf numFmtId="3" fontId="6" fillId="4" borderId="10" xfId="0" applyNumberFormat="1" applyFont="1" applyFill="1" applyBorder="1" applyAlignment="1">
      <alignment horizontal="right" vertical="center" wrapText="1"/>
    </xf>
    <xf numFmtId="3" fontId="5" fillId="38" borderId="10" xfId="0" applyNumberFormat="1" applyFont="1" applyFill="1" applyBorder="1" applyAlignment="1">
      <alignment vertical="center"/>
    </xf>
    <xf numFmtId="3" fontId="4" fillId="38" borderId="10" xfId="0" applyNumberFormat="1" applyFont="1" applyFill="1" applyBorder="1" applyAlignment="1">
      <alignment vertical="center"/>
    </xf>
    <xf numFmtId="3" fontId="4" fillId="39" borderId="10" xfId="0" applyNumberFormat="1" applyFont="1" applyFill="1" applyBorder="1" applyAlignment="1">
      <alignment vertical="center"/>
    </xf>
    <xf numFmtId="3" fontId="4" fillId="40" borderId="10" xfId="0" applyNumberFormat="1" applyFont="1" applyFill="1" applyBorder="1" applyAlignment="1">
      <alignment vertical="center"/>
    </xf>
    <xf numFmtId="0" fontId="6" fillId="40" borderId="10" xfId="0" applyFont="1" applyFill="1" applyBorder="1" applyAlignment="1">
      <alignment/>
    </xf>
    <xf numFmtId="0" fontId="12" fillId="40" borderId="10" xfId="0" applyFont="1" applyFill="1" applyBorder="1" applyAlignment="1">
      <alignment/>
    </xf>
    <xf numFmtId="0" fontId="6" fillId="41" borderId="10" xfId="0" applyFont="1" applyFill="1" applyBorder="1" applyAlignment="1">
      <alignment horizontal="left" vertical="center"/>
    </xf>
    <xf numFmtId="3" fontId="82" fillId="35" borderId="10" xfId="0" applyNumberFormat="1" applyFont="1" applyFill="1" applyBorder="1" applyAlignment="1">
      <alignment/>
    </xf>
    <xf numFmtId="0" fontId="82" fillId="35" borderId="10" xfId="0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3" fontId="11" fillId="4" borderId="10" xfId="0" applyNumberFormat="1" applyFont="1" applyFill="1" applyBorder="1" applyAlignment="1">
      <alignment/>
    </xf>
    <xf numFmtId="3" fontId="11" fillId="38" borderId="10" xfId="0" applyNumberFormat="1" applyFont="1" applyFill="1" applyBorder="1" applyAlignment="1">
      <alignment/>
    </xf>
    <xf numFmtId="3" fontId="11" fillId="39" borderId="10" xfId="0" applyNumberFormat="1" applyFont="1" applyFill="1" applyBorder="1" applyAlignment="1">
      <alignment/>
    </xf>
    <xf numFmtId="3" fontId="11" fillId="40" borderId="10" xfId="0" applyNumberFormat="1" applyFont="1" applyFill="1" applyBorder="1" applyAlignment="1">
      <alignment/>
    </xf>
    <xf numFmtId="3" fontId="82" fillId="3" borderId="10" xfId="0" applyNumberFormat="1" applyFont="1" applyFill="1" applyBorder="1" applyAlignment="1">
      <alignment/>
    </xf>
    <xf numFmtId="3" fontId="82" fillId="37" borderId="10" xfId="0" applyNumberFormat="1" applyFont="1" applyFill="1" applyBorder="1" applyAlignment="1">
      <alignment/>
    </xf>
    <xf numFmtId="3" fontId="82" fillId="39" borderId="10" xfId="0" applyNumberFormat="1" applyFont="1" applyFill="1" applyBorder="1" applyAlignment="1">
      <alignment/>
    </xf>
    <xf numFmtId="3" fontId="82" fillId="36" borderId="10" xfId="0" applyNumberFormat="1" applyFont="1" applyFill="1" applyBorder="1" applyAlignment="1">
      <alignment/>
    </xf>
    <xf numFmtId="3" fontId="82" fillId="4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6" fillId="36" borderId="10" xfId="0" applyNumberFormat="1" applyFont="1" applyFill="1" applyBorder="1" applyAlignment="1">
      <alignment horizontal="right"/>
    </xf>
    <xf numFmtId="3" fontId="19" fillId="40" borderId="10" xfId="0" applyNumberFormat="1" applyFont="1" applyFill="1" applyBorder="1" applyAlignment="1">
      <alignment horizontal="right"/>
    </xf>
    <xf numFmtId="3" fontId="82" fillId="42" borderId="10" xfId="0" applyNumberFormat="1" applyFont="1" applyFill="1" applyBorder="1" applyAlignment="1">
      <alignment/>
    </xf>
    <xf numFmtId="3" fontId="0" fillId="41" borderId="10" xfId="0" applyNumberFormat="1" applyFill="1" applyBorder="1" applyAlignment="1">
      <alignment/>
    </xf>
    <xf numFmtId="3" fontId="34" fillId="39" borderId="10" xfId="0" applyNumberFormat="1" applyFont="1" applyFill="1" applyBorder="1" applyAlignment="1">
      <alignment/>
    </xf>
    <xf numFmtId="3" fontId="82" fillId="41" borderId="10" xfId="0" applyNumberFormat="1" applyFont="1" applyFill="1" applyBorder="1" applyAlignment="1">
      <alignment/>
    </xf>
    <xf numFmtId="3" fontId="82" fillId="2" borderId="10" xfId="0" applyNumberFormat="1" applyFont="1" applyFill="1" applyBorder="1" applyAlignment="1">
      <alignment/>
    </xf>
    <xf numFmtId="3" fontId="82" fillId="38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11" fillId="35" borderId="10" xfId="0" applyNumberFormat="1" applyFont="1" applyFill="1" applyBorder="1" applyAlignment="1">
      <alignment horizontal="right"/>
    </xf>
    <xf numFmtId="3" fontId="11" fillId="4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3" fontId="19" fillId="40" borderId="10" xfId="0" applyNumberFormat="1" applyFont="1" applyFill="1" applyBorder="1" applyAlignment="1">
      <alignment/>
    </xf>
    <xf numFmtId="3" fontId="35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3" fontId="35" fillId="0" borderId="12" xfId="0" applyNumberFormat="1" applyFont="1" applyBorder="1" applyAlignment="1">
      <alignment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87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11" fillId="35" borderId="10" xfId="0" applyFont="1" applyFill="1" applyBorder="1" applyAlignment="1">
      <alignment/>
    </xf>
    <xf numFmtId="3" fontId="88" fillId="0" borderId="0" xfId="0" applyNumberFormat="1" applyFont="1" applyFill="1" applyBorder="1" applyAlignment="1">
      <alignment horizontal="right" vertical="top" wrapText="1"/>
    </xf>
    <xf numFmtId="0" fontId="9" fillId="35" borderId="10" xfId="0" applyFont="1" applyFill="1" applyBorder="1" applyAlignment="1">
      <alignment horizontal="left" vertical="top" wrapText="1"/>
    </xf>
    <xf numFmtId="0" fontId="16" fillId="21" borderId="10" xfId="0" applyFont="1" applyFill="1" applyBorder="1" applyAlignment="1">
      <alignment/>
    </xf>
    <xf numFmtId="0" fontId="38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8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62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3" fontId="35" fillId="0" borderId="12" xfId="0" applyNumberFormat="1" applyFont="1" applyBorder="1" applyAlignment="1">
      <alignment/>
    </xf>
    <xf numFmtId="3" fontId="65" fillId="35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center" wrapText="1"/>
    </xf>
    <xf numFmtId="3" fontId="5" fillId="0" borderId="10" xfId="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3" fontId="15" fillId="0" borderId="10" xfId="0" applyNumberFormat="1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right" vertical="top" wrapText="1"/>
    </xf>
    <xf numFmtId="3" fontId="10" fillId="35" borderId="10" xfId="0" applyNumberFormat="1" applyFont="1" applyFill="1" applyBorder="1" applyAlignment="1">
      <alignment horizontal="right" vertical="top" wrapText="1"/>
    </xf>
    <xf numFmtId="3" fontId="10" fillId="4" borderId="10" xfId="0" applyNumberFormat="1" applyFont="1" applyFill="1" applyBorder="1" applyAlignment="1">
      <alignment horizontal="right" vertical="top" wrapText="1"/>
    </xf>
    <xf numFmtId="3" fontId="10" fillId="35" borderId="10" xfId="0" applyNumberFormat="1" applyFont="1" applyFill="1" applyBorder="1" applyAlignment="1">
      <alignment horizontal="right" wrapText="1"/>
    </xf>
    <xf numFmtId="3" fontId="16" fillId="21" borderId="1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3" fontId="35" fillId="0" borderId="10" xfId="0" applyNumberFormat="1" applyFont="1" applyFill="1" applyBorder="1" applyAlignment="1">
      <alignment horizontal="right" vertical="center"/>
    </xf>
    <xf numFmtId="3" fontId="34" fillId="0" borderId="10" xfId="0" applyNumberFormat="1" applyFont="1" applyBorder="1" applyAlignment="1">
      <alignment/>
    </xf>
    <xf numFmtId="3" fontId="35" fillId="0" borderId="13" xfId="0" applyNumberFormat="1" applyFont="1" applyBorder="1" applyAlignment="1">
      <alignment/>
    </xf>
    <xf numFmtId="3" fontId="35" fillId="0" borderId="13" xfId="0" applyNumberFormat="1" applyFont="1" applyBorder="1" applyAlignment="1">
      <alignment/>
    </xf>
    <xf numFmtId="3" fontId="35" fillId="0" borderId="14" xfId="0" applyNumberFormat="1" applyFont="1" applyBorder="1" applyAlignment="1">
      <alignment/>
    </xf>
    <xf numFmtId="3" fontId="35" fillId="0" borderId="15" xfId="0" applyNumberFormat="1" applyFont="1" applyBorder="1" applyAlignment="1">
      <alignment/>
    </xf>
    <xf numFmtId="0" fontId="7" fillId="33" borderId="10" xfId="0" applyFont="1" applyFill="1" applyBorder="1" applyAlignment="1">
      <alignment horizontal="left" vertical="center"/>
    </xf>
    <xf numFmtId="3" fontId="34" fillId="33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3" fontId="35" fillId="0" borderId="10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3" fontId="39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3" fontId="34" fillId="0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7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 wrapText="1"/>
    </xf>
    <xf numFmtId="3" fontId="32" fillId="0" borderId="0" xfId="0" applyNumberFormat="1" applyFont="1" applyAlignment="1">
      <alignment wrapText="1"/>
    </xf>
    <xf numFmtId="3" fontId="5" fillId="0" borderId="10" xfId="0" applyNumberFormat="1" applyFont="1" applyFill="1" applyBorder="1" applyAlignment="1">
      <alignment horizontal="left" vertical="center"/>
    </xf>
    <xf numFmtId="3" fontId="16" fillId="0" borderId="10" xfId="0" applyNumberFormat="1" applyFont="1" applyBorder="1" applyAlignment="1">
      <alignment/>
    </xf>
    <xf numFmtId="3" fontId="16" fillId="35" borderId="10" xfId="0" applyNumberFormat="1" applyFont="1" applyFill="1" applyBorder="1" applyAlignment="1">
      <alignment/>
    </xf>
    <xf numFmtId="3" fontId="24" fillId="0" borderId="10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3" fontId="35" fillId="0" borderId="15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65" fillId="0" borderId="10" xfId="0" applyNumberFormat="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3" fontId="66" fillId="0" borderId="10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/>
    </xf>
    <xf numFmtId="0" fontId="90" fillId="0" borderId="0" xfId="0" applyFont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3" fontId="67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left"/>
    </xf>
    <xf numFmtId="0" fontId="43" fillId="0" borderId="10" xfId="0" applyFont="1" applyBorder="1" applyAlignment="1">
      <alignment/>
    </xf>
    <xf numFmtId="0" fontId="90" fillId="0" borderId="0" xfId="0" applyFont="1" applyAlignment="1">
      <alignment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4" borderId="10" xfId="0" applyNumberFormat="1" applyFont="1" applyFill="1" applyBorder="1" applyAlignment="1">
      <alignment/>
    </xf>
    <xf numFmtId="3" fontId="91" fillId="0" borderId="10" xfId="0" applyNumberFormat="1" applyFont="1" applyBorder="1" applyAlignment="1">
      <alignment/>
    </xf>
    <xf numFmtId="3" fontId="92" fillId="0" borderId="10" xfId="0" applyNumberFormat="1" applyFont="1" applyBorder="1" applyAlignment="1">
      <alignment/>
    </xf>
    <xf numFmtId="0" fontId="6" fillId="4" borderId="10" xfId="0" applyFont="1" applyFill="1" applyBorder="1" applyAlignment="1">
      <alignment/>
    </xf>
    <xf numFmtId="3" fontId="7" fillId="44" borderId="10" xfId="0" applyNumberFormat="1" applyFont="1" applyFill="1" applyBorder="1" applyAlignment="1">
      <alignment horizontal="right" vertical="top" wrapText="1"/>
    </xf>
    <xf numFmtId="3" fontId="0" fillId="45" borderId="10" xfId="0" applyNumberFormat="1" applyFill="1" applyBorder="1" applyAlignment="1">
      <alignment/>
    </xf>
    <xf numFmtId="3" fontId="16" fillId="0" borderId="0" xfId="0" applyNumberFormat="1" applyFont="1" applyAlignment="1">
      <alignment/>
    </xf>
    <xf numFmtId="3" fontId="15" fillId="44" borderId="10" xfId="0" applyNumberFormat="1" applyFont="1" applyFill="1" applyBorder="1" applyAlignment="1">
      <alignment/>
    </xf>
    <xf numFmtId="3" fontId="0" fillId="44" borderId="10" xfId="0" applyNumberFormat="1" applyFill="1" applyBorder="1" applyAlignment="1">
      <alignment/>
    </xf>
    <xf numFmtId="0" fontId="0" fillId="46" borderId="0" xfId="0" applyFill="1" applyAlignment="1">
      <alignment/>
    </xf>
    <xf numFmtId="3" fontId="34" fillId="45" borderId="10" xfId="0" applyNumberFormat="1" applyFont="1" applyFill="1" applyBorder="1" applyAlignment="1">
      <alignment/>
    </xf>
    <xf numFmtId="3" fontId="0" fillId="44" borderId="0" xfId="0" applyNumberFormat="1" applyFill="1" applyAlignment="1">
      <alignment/>
    </xf>
    <xf numFmtId="3" fontId="0" fillId="44" borderId="0" xfId="0" applyNumberFormat="1" applyFill="1" applyAlignment="1">
      <alignment horizontal="center" wrapText="1"/>
    </xf>
    <xf numFmtId="3" fontId="5" fillId="44" borderId="10" xfId="0" applyNumberFormat="1" applyFont="1" applyFill="1" applyBorder="1" applyAlignment="1">
      <alignment wrapText="1"/>
    </xf>
    <xf numFmtId="3" fontId="1" fillId="44" borderId="10" xfId="0" applyNumberFormat="1" applyFont="1" applyFill="1" applyBorder="1" applyAlignment="1">
      <alignment/>
    </xf>
    <xf numFmtId="3" fontId="65" fillId="44" borderId="10" xfId="0" applyNumberFormat="1" applyFont="1" applyFill="1" applyBorder="1" applyAlignment="1">
      <alignment horizontal="right" vertical="center"/>
    </xf>
    <xf numFmtId="3" fontId="66" fillId="44" borderId="10" xfId="0" applyNumberFormat="1" applyFont="1" applyFill="1" applyBorder="1" applyAlignment="1">
      <alignment horizontal="right" vertical="center"/>
    </xf>
    <xf numFmtId="3" fontId="66" fillId="44" borderId="10" xfId="0" applyNumberFormat="1" applyFont="1" applyFill="1" applyBorder="1" applyAlignment="1">
      <alignment horizontal="right"/>
    </xf>
    <xf numFmtId="3" fontId="67" fillId="44" borderId="10" xfId="0" applyNumberFormat="1" applyFont="1" applyFill="1" applyBorder="1" applyAlignment="1">
      <alignment horizontal="right" vertical="center"/>
    </xf>
    <xf numFmtId="3" fontId="66" fillId="44" borderId="10" xfId="0" applyNumberFormat="1" applyFont="1" applyFill="1" applyBorder="1" applyAlignment="1">
      <alignment/>
    </xf>
    <xf numFmtId="3" fontId="66" fillId="44" borderId="10" xfId="0" applyNumberFormat="1" applyFont="1" applyFill="1" applyBorder="1" applyAlignment="1">
      <alignment/>
    </xf>
    <xf numFmtId="3" fontId="62" fillId="44" borderId="10" xfId="0" applyNumberFormat="1" applyFont="1" applyFill="1" applyBorder="1" applyAlignment="1">
      <alignment horizontal="right" vertical="center"/>
    </xf>
    <xf numFmtId="3" fontId="0" fillId="44" borderId="0" xfId="0" applyNumberFormat="1" applyFont="1" applyFill="1" applyAlignment="1">
      <alignment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44" borderId="10" xfId="0" applyFont="1" applyFill="1" applyBorder="1" applyAlignment="1">
      <alignment horizontal="center" wrapText="1"/>
    </xf>
    <xf numFmtId="0" fontId="35" fillId="44" borderId="10" xfId="0" applyFont="1" applyFill="1" applyBorder="1" applyAlignment="1">
      <alignment/>
    </xf>
    <xf numFmtId="3" fontId="35" fillId="44" borderId="10" xfId="0" applyNumberFormat="1" applyFont="1" applyFill="1" applyBorder="1" applyAlignment="1">
      <alignment/>
    </xf>
    <xf numFmtId="3" fontId="34" fillId="44" borderId="10" xfId="0" applyNumberFormat="1" applyFont="1" applyFill="1" applyBorder="1" applyAlignment="1">
      <alignment/>
    </xf>
    <xf numFmtId="3" fontId="35" fillId="44" borderId="10" xfId="0" applyNumberFormat="1" applyFont="1" applyFill="1" applyBorder="1" applyAlignment="1">
      <alignment horizontal="right"/>
    </xf>
    <xf numFmtId="0" fontId="35" fillId="44" borderId="0" xfId="0" applyFont="1" applyFill="1" applyAlignment="1">
      <alignment/>
    </xf>
    <xf numFmtId="0" fontId="34" fillId="44" borderId="10" xfId="0" applyFont="1" applyFill="1" applyBorder="1" applyAlignment="1">
      <alignment/>
    </xf>
    <xf numFmtId="3" fontId="35" fillId="44" borderId="13" xfId="0" applyNumberFormat="1" applyFont="1" applyFill="1" applyBorder="1" applyAlignment="1">
      <alignment/>
    </xf>
    <xf numFmtId="3" fontId="35" fillId="44" borderId="12" xfId="0" applyNumberFormat="1" applyFont="1" applyFill="1" applyBorder="1" applyAlignment="1">
      <alignment/>
    </xf>
    <xf numFmtId="3" fontId="35" fillId="44" borderId="12" xfId="0" applyNumberFormat="1" applyFont="1" applyFill="1" applyBorder="1" applyAlignment="1">
      <alignment/>
    </xf>
    <xf numFmtId="3" fontId="35" fillId="44" borderId="10" xfId="0" applyNumberFormat="1" applyFont="1" applyFill="1" applyBorder="1" applyAlignment="1">
      <alignment horizontal="right" vertical="center"/>
    </xf>
    <xf numFmtId="0" fontId="15" fillId="44" borderId="0" xfId="0" applyFont="1" applyFill="1" applyAlignment="1">
      <alignment/>
    </xf>
    <xf numFmtId="3" fontId="1" fillId="44" borderId="10" xfId="0" applyNumberFormat="1" applyFont="1" applyFill="1" applyBorder="1" applyAlignment="1">
      <alignment horizontal="right"/>
    </xf>
    <xf numFmtId="3" fontId="4" fillId="44" borderId="10" xfId="0" applyNumberFormat="1" applyFont="1" applyFill="1" applyBorder="1" applyAlignment="1">
      <alignment horizontal="right"/>
    </xf>
    <xf numFmtId="3" fontId="5" fillId="44" borderId="10" xfId="0" applyNumberFormat="1" applyFont="1" applyFill="1" applyBorder="1" applyAlignment="1">
      <alignment horizontal="right"/>
    </xf>
    <xf numFmtId="0" fontId="8" fillId="44" borderId="10" xfId="0" applyFont="1" applyFill="1" applyBorder="1" applyAlignment="1">
      <alignment horizontal="center" vertical="center" wrapText="1"/>
    </xf>
    <xf numFmtId="0" fontId="7" fillId="44" borderId="10" xfId="0" applyFont="1" applyFill="1" applyBorder="1" applyAlignment="1">
      <alignment horizontal="center" vertical="center" wrapText="1"/>
    </xf>
    <xf numFmtId="0" fontId="11" fillId="44" borderId="10" xfId="0" applyFont="1" applyFill="1" applyBorder="1" applyAlignment="1">
      <alignment horizontal="center" vertical="center" wrapText="1"/>
    </xf>
    <xf numFmtId="3" fontId="16" fillId="44" borderId="10" xfId="0" applyNumberFormat="1" applyFont="1" applyFill="1" applyBorder="1" applyAlignment="1">
      <alignment/>
    </xf>
    <xf numFmtId="3" fontId="11" fillId="44" borderId="10" xfId="0" applyNumberFormat="1" applyFont="1" applyFill="1" applyBorder="1" applyAlignment="1">
      <alignment/>
    </xf>
    <xf numFmtId="3" fontId="16" fillId="44" borderId="10" xfId="0" applyNumberFormat="1" applyFont="1" applyFill="1" applyBorder="1" applyAlignment="1">
      <alignment horizontal="right"/>
    </xf>
    <xf numFmtId="3" fontId="4" fillId="44" borderId="10" xfId="0" applyNumberFormat="1" applyFont="1" applyFill="1" applyBorder="1" applyAlignment="1">
      <alignment horizontal="right" vertical="center"/>
    </xf>
    <xf numFmtId="3" fontId="5" fillId="44" borderId="10" xfId="0" applyNumberFormat="1" applyFont="1" applyFill="1" applyBorder="1" applyAlignment="1">
      <alignment horizontal="right" vertical="center"/>
    </xf>
    <xf numFmtId="3" fontId="11" fillId="44" borderId="10" xfId="0" applyNumberFormat="1" applyFont="1" applyFill="1" applyBorder="1" applyAlignment="1">
      <alignment horizontal="right"/>
    </xf>
    <xf numFmtId="3" fontId="16" fillId="44" borderId="10" xfId="0" applyNumberFormat="1" applyFont="1" applyFill="1" applyBorder="1" applyAlignment="1">
      <alignment horizontal="right"/>
    </xf>
    <xf numFmtId="0" fontId="0" fillId="44" borderId="0" xfId="0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 wrapText="1"/>
    </xf>
    <xf numFmtId="0" fontId="15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3" fontId="16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3" fontId="82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92" fillId="0" borderId="10" xfId="0" applyNumberFormat="1" applyFont="1" applyFill="1" applyBorder="1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0" xfId="0" applyFont="1" applyAlignment="1">
      <alignment horizont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40" fillId="44" borderId="0" xfId="0" applyFont="1" applyFill="1" applyAlignment="1">
      <alignment horizontal="center" wrapText="1"/>
    </xf>
    <xf numFmtId="0" fontId="35" fillId="44" borderId="0" xfId="0" applyFont="1" applyFill="1" applyAlignment="1">
      <alignment horizontal="center" wrapText="1"/>
    </xf>
    <xf numFmtId="0" fontId="17" fillId="44" borderId="0" xfId="0" applyFont="1" applyFill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34" fillId="0" borderId="19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5" fillId="0" borderId="19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18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1" fillId="0" borderId="16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21" fillId="0" borderId="0" xfId="0" applyFont="1" applyFill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33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85.57421875" style="0" customWidth="1"/>
    <col min="2" max="2" width="15.7109375" style="0" bestFit="1" customWidth="1"/>
    <col min="3" max="3" width="15.421875" style="0" customWidth="1"/>
    <col min="4" max="4" width="15.7109375" style="0" bestFit="1" customWidth="1"/>
    <col min="6" max="6" width="13.8515625" style="0" bestFit="1" customWidth="1"/>
  </cols>
  <sheetData>
    <row r="1" ht="15">
      <c r="B1" t="s">
        <v>956</v>
      </c>
    </row>
    <row r="2" ht="18">
      <c r="A2" s="72" t="s">
        <v>991</v>
      </c>
    </row>
    <row r="3" ht="50.25" customHeight="1">
      <c r="A3" s="59" t="s">
        <v>458</v>
      </c>
    </row>
    <row r="4" spans="1:3" ht="15">
      <c r="A4" t="s">
        <v>835</v>
      </c>
      <c r="C4" s="128"/>
    </row>
    <row r="5" spans="1:9" ht="30">
      <c r="A5" s="26"/>
      <c r="B5" s="219" t="s">
        <v>766</v>
      </c>
      <c r="C5" s="220" t="s">
        <v>943</v>
      </c>
      <c r="D5" s="220" t="s">
        <v>944</v>
      </c>
      <c r="E5" s="4"/>
      <c r="F5" s="4"/>
      <c r="G5" s="4"/>
      <c r="H5" s="4"/>
      <c r="I5" s="4"/>
    </row>
    <row r="6" spans="1:9" ht="15">
      <c r="A6" s="37" t="s">
        <v>6</v>
      </c>
      <c r="B6" s="129">
        <v>19416222</v>
      </c>
      <c r="C6" s="129">
        <v>23235654</v>
      </c>
      <c r="D6" s="129">
        <v>22124201</v>
      </c>
      <c r="E6" s="4"/>
      <c r="F6" s="4"/>
      <c r="G6" s="4"/>
      <c r="H6" s="4"/>
      <c r="I6" s="4"/>
    </row>
    <row r="7" spans="1:9" ht="15">
      <c r="A7" s="37" t="s">
        <v>7</v>
      </c>
      <c r="B7" s="129">
        <v>3717567</v>
      </c>
      <c r="C7" s="129">
        <v>4177858</v>
      </c>
      <c r="D7" s="129">
        <v>3638806</v>
      </c>
      <c r="E7" s="4"/>
      <c r="G7" s="4"/>
      <c r="H7" s="4"/>
      <c r="I7" s="4"/>
    </row>
    <row r="8" spans="1:9" ht="15">
      <c r="A8" s="37" t="s">
        <v>8</v>
      </c>
      <c r="B8" s="129">
        <v>65726025</v>
      </c>
      <c r="C8" s="129">
        <v>66827253</v>
      </c>
      <c r="D8" s="129">
        <v>53804403</v>
      </c>
      <c r="E8" s="4"/>
      <c r="F8" s="4"/>
      <c r="G8" s="4"/>
      <c r="H8" s="4"/>
      <c r="I8" s="4"/>
    </row>
    <row r="9" spans="1:9" ht="15">
      <c r="A9" s="37" t="s">
        <v>9</v>
      </c>
      <c r="B9" s="129">
        <v>5250000</v>
      </c>
      <c r="C9" s="129">
        <v>6345000</v>
      </c>
      <c r="D9" s="129">
        <v>6200000</v>
      </c>
      <c r="E9" s="4"/>
      <c r="F9" s="4"/>
      <c r="G9" s="4"/>
      <c r="H9" s="4"/>
      <c r="I9" s="4"/>
    </row>
    <row r="10" spans="1:9" ht="15">
      <c r="A10" s="37" t="s">
        <v>10</v>
      </c>
      <c r="B10" s="129">
        <v>28696797</v>
      </c>
      <c r="C10" s="129">
        <v>35598272</v>
      </c>
      <c r="D10" s="129">
        <v>8876123</v>
      </c>
      <c r="E10" s="4"/>
      <c r="F10" s="4"/>
      <c r="G10" s="4"/>
      <c r="H10" s="4"/>
      <c r="I10" s="4"/>
    </row>
    <row r="11" spans="1:9" ht="15">
      <c r="A11" s="37" t="s">
        <v>11</v>
      </c>
      <c r="B11" s="129">
        <v>16398431</v>
      </c>
      <c r="C11" s="129">
        <v>32443900</v>
      </c>
      <c r="D11" s="129">
        <v>22928917</v>
      </c>
      <c r="E11" s="4"/>
      <c r="F11" s="4"/>
      <c r="G11" s="4"/>
      <c r="H11" s="4"/>
      <c r="I11" s="4"/>
    </row>
    <row r="12" spans="1:9" ht="15">
      <c r="A12" s="37" t="s">
        <v>12</v>
      </c>
      <c r="B12" s="129">
        <v>40871158</v>
      </c>
      <c r="C12" s="129">
        <v>50484827</v>
      </c>
      <c r="D12" s="129">
        <v>12196273</v>
      </c>
      <c r="E12" s="4"/>
      <c r="F12" s="4"/>
      <c r="G12" s="4"/>
      <c r="H12" s="4"/>
      <c r="I12" s="4"/>
    </row>
    <row r="13" spans="1:9" ht="15">
      <c r="A13" s="37" t="s">
        <v>13</v>
      </c>
      <c r="B13" s="129">
        <v>8002301</v>
      </c>
      <c r="C13" s="129">
        <v>8002301</v>
      </c>
      <c r="D13" s="129">
        <v>0</v>
      </c>
      <c r="E13" s="4"/>
      <c r="F13" s="4"/>
      <c r="G13" s="4"/>
      <c r="H13" s="4"/>
      <c r="I13" s="4"/>
    </row>
    <row r="14" spans="1:9" ht="15">
      <c r="A14" s="38" t="s">
        <v>5</v>
      </c>
      <c r="B14" s="130">
        <f>SUM(B6:B13)</f>
        <v>188078501</v>
      </c>
      <c r="C14" s="130">
        <f>SUM(C6:C13)</f>
        <v>227115065</v>
      </c>
      <c r="D14" s="130">
        <f>SUM(D6:D13)</f>
        <v>129768723</v>
      </c>
      <c r="E14" s="4"/>
      <c r="F14" s="4"/>
      <c r="G14" s="4"/>
      <c r="H14" s="4"/>
      <c r="I14" s="4"/>
    </row>
    <row r="15" spans="1:9" ht="15">
      <c r="A15" s="38" t="s">
        <v>14</v>
      </c>
      <c r="B15" s="130">
        <v>39400044</v>
      </c>
      <c r="C15" s="130">
        <v>37127760</v>
      </c>
      <c r="D15" s="130">
        <v>37127760</v>
      </c>
      <c r="E15" s="4"/>
      <c r="F15" s="4"/>
      <c r="G15" s="4"/>
      <c r="H15" s="4"/>
      <c r="I15" s="4"/>
    </row>
    <row r="16" spans="1:9" ht="15">
      <c r="A16" s="62" t="s">
        <v>456</v>
      </c>
      <c r="B16" s="212">
        <f>SUM(B14+B15)</f>
        <v>227478545</v>
      </c>
      <c r="C16" s="212">
        <f>SUM(C14+C15)</f>
        <v>264242825</v>
      </c>
      <c r="D16" s="212">
        <f>SUM(D14+D15)</f>
        <v>166896483</v>
      </c>
      <c r="E16" s="4"/>
      <c r="F16" s="4"/>
      <c r="G16" s="4"/>
      <c r="H16" s="4"/>
      <c r="I16" s="4"/>
    </row>
    <row r="17" spans="1:9" ht="15">
      <c r="A17" s="37" t="s">
        <v>16</v>
      </c>
      <c r="B17" s="129">
        <v>83256604</v>
      </c>
      <c r="C17" s="129">
        <v>92485419</v>
      </c>
      <c r="D17" s="129">
        <v>91195227</v>
      </c>
      <c r="E17" s="4"/>
      <c r="F17" s="4"/>
      <c r="G17" s="4"/>
      <c r="H17" s="4"/>
      <c r="I17" s="4"/>
    </row>
    <row r="18" spans="1:9" ht="15">
      <c r="A18" s="37" t="s">
        <v>17</v>
      </c>
      <c r="B18" s="129">
        <v>29512707</v>
      </c>
      <c r="C18" s="129">
        <v>50199717</v>
      </c>
      <c r="D18" s="129">
        <v>41848675</v>
      </c>
      <c r="E18" s="4"/>
      <c r="F18" s="4"/>
      <c r="G18" s="4"/>
      <c r="H18" s="4"/>
      <c r="I18" s="4"/>
    </row>
    <row r="19" spans="1:9" ht="15">
      <c r="A19" s="37" t="s">
        <v>18</v>
      </c>
      <c r="B19" s="129">
        <v>26860000</v>
      </c>
      <c r="C19" s="129">
        <v>26860000</v>
      </c>
      <c r="D19" s="129">
        <v>25169354</v>
      </c>
      <c r="E19" s="4"/>
      <c r="F19" s="4"/>
      <c r="G19" s="4"/>
      <c r="H19" s="4"/>
      <c r="I19" s="4"/>
    </row>
    <row r="20" spans="1:9" ht="15">
      <c r="A20" s="37" t="s">
        <v>19</v>
      </c>
      <c r="B20" s="129">
        <v>13883937</v>
      </c>
      <c r="C20" s="129">
        <v>14241078</v>
      </c>
      <c r="D20" s="129">
        <v>12657435</v>
      </c>
      <c r="E20" s="4"/>
      <c r="F20" s="4"/>
      <c r="G20" s="4"/>
      <c r="H20" s="4"/>
      <c r="I20" s="4"/>
    </row>
    <row r="21" spans="1:9" ht="15">
      <c r="A21" s="37" t="s">
        <v>20</v>
      </c>
      <c r="B21" s="129">
        <v>2500000</v>
      </c>
      <c r="C21" s="129">
        <v>2500000</v>
      </c>
      <c r="D21" s="129">
        <v>2700000</v>
      </c>
      <c r="E21" s="4"/>
      <c r="F21" s="4"/>
      <c r="G21" s="4"/>
      <c r="H21" s="4"/>
      <c r="I21" s="4"/>
    </row>
    <row r="22" spans="1:9" ht="15">
      <c r="A22" s="37" t="s">
        <v>21</v>
      </c>
      <c r="B22" s="129"/>
      <c r="C22" s="129"/>
      <c r="D22" s="129"/>
      <c r="E22" s="4"/>
      <c r="F22" s="4"/>
      <c r="G22" s="4"/>
      <c r="H22" s="4"/>
      <c r="I22" s="4"/>
    </row>
    <row r="23" spans="1:9" ht="15">
      <c r="A23" s="37" t="s">
        <v>22</v>
      </c>
      <c r="B23" s="129"/>
      <c r="C23" s="129"/>
      <c r="D23" s="129">
        <v>135000</v>
      </c>
      <c r="E23" s="4"/>
      <c r="F23" s="4"/>
      <c r="G23" s="4"/>
      <c r="H23" s="4"/>
      <c r="I23" s="4"/>
    </row>
    <row r="24" spans="1:9" ht="15">
      <c r="A24" s="38" t="s">
        <v>15</v>
      </c>
      <c r="B24" s="130">
        <f>SUM(B17:B23)</f>
        <v>156013248</v>
      </c>
      <c r="C24" s="130">
        <f>SUM(C17:C23)</f>
        <v>186286214</v>
      </c>
      <c r="D24" s="130">
        <f>SUM(D17:D23)</f>
        <v>173705691</v>
      </c>
      <c r="E24" s="4"/>
      <c r="F24" s="4"/>
      <c r="G24" s="4"/>
      <c r="H24" s="4"/>
      <c r="I24" s="4"/>
    </row>
    <row r="25" spans="1:9" ht="15">
      <c r="A25" s="38" t="s">
        <v>23</v>
      </c>
      <c r="B25" s="130">
        <v>258149664</v>
      </c>
      <c r="C25" s="130">
        <v>293776214</v>
      </c>
      <c r="D25" s="130">
        <v>293776214</v>
      </c>
      <c r="E25" s="4"/>
      <c r="F25" s="4"/>
      <c r="G25" s="4"/>
      <c r="H25" s="4"/>
      <c r="I25" s="4"/>
    </row>
    <row r="26" spans="1:9" ht="15">
      <c r="A26" s="62" t="s">
        <v>457</v>
      </c>
      <c r="B26" s="212">
        <f>SUM(B24+B25)</f>
        <v>414162912</v>
      </c>
      <c r="C26" s="212">
        <f>SUM(C24+C25)</f>
        <v>480062428</v>
      </c>
      <c r="D26" s="212">
        <f>SUM(D24+D25)</f>
        <v>467481905</v>
      </c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99"/>
  <sheetViews>
    <sheetView zoomScalePageLayoutView="0" workbookViewId="0" topLeftCell="A14">
      <selection activeCell="C50" sqref="C50"/>
    </sheetView>
  </sheetViews>
  <sheetFormatPr defaultColWidth="9.140625" defaultRowHeight="15"/>
  <cols>
    <col min="1" max="1" width="92.57421875" style="0" customWidth="1"/>
    <col min="3" max="3" width="11.57421875" style="0" bestFit="1" customWidth="1"/>
    <col min="4" max="4" width="13.00390625" style="0" customWidth="1"/>
    <col min="5" max="5" width="11.7109375" style="0" customWidth="1"/>
    <col min="6" max="7" width="12.28125" style="0" customWidth="1"/>
    <col min="8" max="8" width="11.28125" style="0" customWidth="1"/>
    <col min="10" max="10" width="12.28125" style="0" customWidth="1"/>
    <col min="11" max="11" width="10.8515625" style="0" customWidth="1"/>
    <col min="12" max="12" width="11.57421875" style="0" bestFit="1" customWidth="1"/>
    <col min="13" max="13" width="13.57421875" style="0" customWidth="1"/>
    <col min="14" max="14" width="11.28125" style="0" customWidth="1"/>
  </cols>
  <sheetData>
    <row r="1" ht="15">
      <c r="J1" t="s">
        <v>961</v>
      </c>
    </row>
    <row r="2" spans="1:14" ht="24" customHeight="1">
      <c r="A2" s="379" t="s">
        <v>946</v>
      </c>
      <c r="B2" s="396"/>
      <c r="C2" s="396"/>
      <c r="D2" s="396"/>
      <c r="E2" s="396"/>
      <c r="F2" s="381"/>
      <c r="G2" s="382"/>
      <c r="H2" s="382"/>
      <c r="I2" s="382"/>
      <c r="J2" s="382"/>
      <c r="K2" s="382"/>
      <c r="L2" s="382"/>
      <c r="M2" s="382"/>
      <c r="N2" s="382"/>
    </row>
    <row r="3" spans="1:14" ht="24" customHeight="1">
      <c r="A3" s="383" t="s">
        <v>898</v>
      </c>
      <c r="B3" s="380"/>
      <c r="C3" s="380"/>
      <c r="D3" s="380"/>
      <c r="E3" s="380"/>
      <c r="F3" s="381"/>
      <c r="G3" s="382"/>
      <c r="H3" s="382"/>
      <c r="I3" s="382"/>
      <c r="J3" s="382"/>
      <c r="K3" s="382"/>
      <c r="L3" s="382"/>
      <c r="M3" s="382"/>
      <c r="N3" s="382"/>
    </row>
    <row r="4" ht="18">
      <c r="A4" s="40"/>
    </row>
    <row r="5" ht="15">
      <c r="A5" s="145" t="s">
        <v>827</v>
      </c>
    </row>
    <row r="6" spans="1:14" ht="30" customHeight="1">
      <c r="A6" s="384" t="s">
        <v>24</v>
      </c>
      <c r="B6" s="386" t="s">
        <v>25</v>
      </c>
      <c r="C6" s="395" t="s">
        <v>531</v>
      </c>
      <c r="D6" s="395"/>
      <c r="E6" s="395"/>
      <c r="F6" s="395" t="s">
        <v>532</v>
      </c>
      <c r="G6" s="395"/>
      <c r="H6" s="395"/>
      <c r="I6" s="395" t="s">
        <v>533</v>
      </c>
      <c r="J6" s="395"/>
      <c r="K6" s="395"/>
      <c r="L6" s="391" t="s">
        <v>629</v>
      </c>
      <c r="M6" s="391"/>
      <c r="N6" s="391"/>
    </row>
    <row r="7" spans="1:14" ht="25.5">
      <c r="A7" s="397"/>
      <c r="B7" s="398"/>
      <c r="C7" s="3" t="s">
        <v>631</v>
      </c>
      <c r="D7" s="3" t="s">
        <v>652</v>
      </c>
      <c r="E7" s="81" t="s">
        <v>653</v>
      </c>
      <c r="F7" s="3" t="s">
        <v>631</v>
      </c>
      <c r="G7" s="3" t="s">
        <v>652</v>
      </c>
      <c r="H7" s="81" t="s">
        <v>653</v>
      </c>
      <c r="I7" s="3" t="s">
        <v>631</v>
      </c>
      <c r="J7" s="3" t="s">
        <v>652</v>
      </c>
      <c r="K7" s="81" t="s">
        <v>653</v>
      </c>
      <c r="L7" s="3" t="s">
        <v>631</v>
      </c>
      <c r="M7" s="3" t="s">
        <v>652</v>
      </c>
      <c r="N7" s="81" t="s">
        <v>653</v>
      </c>
    </row>
    <row r="8" spans="1:14" ht="15" customHeight="1">
      <c r="A8" s="30" t="s">
        <v>203</v>
      </c>
      <c r="B8" s="6" t="s">
        <v>204</v>
      </c>
      <c r="C8" s="134">
        <v>24803703</v>
      </c>
      <c r="D8" s="134">
        <v>26092703</v>
      </c>
      <c r="E8" s="134">
        <v>26092703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f>+C8+F8+I8</f>
        <v>24803703</v>
      </c>
      <c r="M8" s="134">
        <f aca="true" t="shared" si="0" ref="M8:N23">+D8+G8+J8</f>
        <v>26092703</v>
      </c>
      <c r="N8" s="134">
        <f t="shared" si="0"/>
        <v>26092703</v>
      </c>
    </row>
    <row r="9" spans="1:14" ht="15" customHeight="1">
      <c r="A9" s="5" t="s">
        <v>205</v>
      </c>
      <c r="B9" s="6" t="s">
        <v>206</v>
      </c>
      <c r="C9" s="134">
        <v>29291500</v>
      </c>
      <c r="D9" s="134">
        <v>29681500</v>
      </c>
      <c r="E9" s="134">
        <v>29681500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f aca="true" t="shared" si="1" ref="L9:L73">+C9+F9+I9</f>
        <v>29291500</v>
      </c>
      <c r="M9" s="134">
        <f t="shared" si="0"/>
        <v>29681500</v>
      </c>
      <c r="N9" s="134">
        <f t="shared" si="0"/>
        <v>29681500</v>
      </c>
    </row>
    <row r="10" spans="1:14" ht="15" customHeight="1">
      <c r="A10" s="5" t="s">
        <v>207</v>
      </c>
      <c r="B10" s="6" t="s">
        <v>208</v>
      </c>
      <c r="C10" s="134">
        <v>24219221</v>
      </c>
      <c r="D10" s="134">
        <v>23347826</v>
      </c>
      <c r="E10" s="134">
        <v>23347826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f t="shared" si="1"/>
        <v>24219221</v>
      </c>
      <c r="M10" s="134">
        <f t="shared" si="0"/>
        <v>23347826</v>
      </c>
      <c r="N10" s="134">
        <f t="shared" si="0"/>
        <v>23347826</v>
      </c>
    </row>
    <row r="11" spans="1:14" ht="15" customHeight="1">
      <c r="A11" s="5" t="s">
        <v>209</v>
      </c>
      <c r="B11" s="6" t="s">
        <v>210</v>
      </c>
      <c r="C11" s="134">
        <v>1800000</v>
      </c>
      <c r="D11" s="134">
        <v>1905376</v>
      </c>
      <c r="E11" s="134">
        <v>1905376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f t="shared" si="1"/>
        <v>1800000</v>
      </c>
      <c r="M11" s="134">
        <f t="shared" si="0"/>
        <v>1905376</v>
      </c>
      <c r="N11" s="134">
        <f t="shared" si="0"/>
        <v>1905376</v>
      </c>
    </row>
    <row r="12" spans="1:14" ht="15" customHeight="1">
      <c r="A12" s="5" t="s">
        <v>211</v>
      </c>
      <c r="B12" s="6" t="s">
        <v>212</v>
      </c>
      <c r="C12" s="134">
        <v>0</v>
      </c>
      <c r="D12" s="134">
        <v>906780</v>
      </c>
      <c r="E12" s="134">
        <v>906780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f t="shared" si="1"/>
        <v>0</v>
      </c>
      <c r="M12" s="134">
        <f t="shared" si="0"/>
        <v>906780</v>
      </c>
      <c r="N12" s="134">
        <f t="shared" si="0"/>
        <v>906780</v>
      </c>
    </row>
    <row r="13" spans="1:14" ht="15" customHeight="1">
      <c r="A13" s="5" t="s">
        <v>899</v>
      </c>
      <c r="B13" s="6" t="s">
        <v>214</v>
      </c>
      <c r="C13" s="134">
        <v>0</v>
      </c>
      <c r="D13" s="134">
        <v>418000</v>
      </c>
      <c r="E13" s="134">
        <v>418000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f t="shared" si="1"/>
        <v>0</v>
      </c>
      <c r="M13" s="134">
        <f t="shared" si="0"/>
        <v>418000</v>
      </c>
      <c r="N13" s="134">
        <f t="shared" si="0"/>
        <v>418000</v>
      </c>
    </row>
    <row r="14" spans="1:14" ht="15" customHeight="1">
      <c r="A14" s="7" t="s">
        <v>459</v>
      </c>
      <c r="B14" s="8" t="s">
        <v>215</v>
      </c>
      <c r="C14" s="158">
        <f>SUM(C8:C13)</f>
        <v>80114424</v>
      </c>
      <c r="D14" s="158">
        <f>SUM(D8:D13)</f>
        <v>82352185</v>
      </c>
      <c r="E14" s="158">
        <f>SUM(E8:E13)</f>
        <v>82352185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f t="shared" si="1"/>
        <v>80114424</v>
      </c>
      <c r="M14" s="158">
        <f t="shared" si="0"/>
        <v>82352185</v>
      </c>
      <c r="N14" s="158">
        <f t="shared" si="0"/>
        <v>82352185</v>
      </c>
    </row>
    <row r="15" spans="1:14" ht="15" customHeight="1">
      <c r="A15" s="5" t="s">
        <v>216</v>
      </c>
      <c r="B15" s="6" t="s">
        <v>217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f t="shared" si="1"/>
        <v>0</v>
      </c>
      <c r="M15" s="134">
        <f t="shared" si="0"/>
        <v>0</v>
      </c>
      <c r="N15" s="134">
        <f t="shared" si="0"/>
        <v>0</v>
      </c>
    </row>
    <row r="16" spans="1:14" ht="15" customHeight="1">
      <c r="A16" s="5" t="s">
        <v>218</v>
      </c>
      <c r="B16" s="6" t="s">
        <v>219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f t="shared" si="1"/>
        <v>0</v>
      </c>
      <c r="M16" s="134">
        <f t="shared" si="0"/>
        <v>0</v>
      </c>
      <c r="N16" s="134">
        <f t="shared" si="0"/>
        <v>0</v>
      </c>
    </row>
    <row r="17" spans="1:14" ht="15" customHeight="1">
      <c r="A17" s="5" t="s">
        <v>421</v>
      </c>
      <c r="B17" s="6" t="s">
        <v>220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f t="shared" si="1"/>
        <v>0</v>
      </c>
      <c r="M17" s="134">
        <f t="shared" si="0"/>
        <v>0</v>
      </c>
      <c r="N17" s="134">
        <f t="shared" si="0"/>
        <v>0</v>
      </c>
    </row>
    <row r="18" spans="1:14" ht="15" customHeight="1">
      <c r="A18" s="5" t="s">
        <v>422</v>
      </c>
      <c r="B18" s="6" t="s">
        <v>221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f t="shared" si="1"/>
        <v>0</v>
      </c>
      <c r="M18" s="134">
        <f t="shared" si="0"/>
        <v>0</v>
      </c>
      <c r="N18" s="134">
        <f t="shared" si="0"/>
        <v>0</v>
      </c>
    </row>
    <row r="19" spans="1:14" ht="15" customHeight="1">
      <c r="A19" s="5" t="s">
        <v>423</v>
      </c>
      <c r="B19" s="6" t="s">
        <v>222</v>
      </c>
      <c r="C19" s="134">
        <v>3142180</v>
      </c>
      <c r="D19" s="134">
        <v>10133234</v>
      </c>
      <c r="E19" s="134">
        <v>8843042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f t="shared" si="1"/>
        <v>3142180</v>
      </c>
      <c r="M19" s="134">
        <f t="shared" si="0"/>
        <v>10133234</v>
      </c>
      <c r="N19" s="134">
        <f t="shared" si="0"/>
        <v>8843042</v>
      </c>
    </row>
    <row r="20" spans="1:14" ht="15" customHeight="1">
      <c r="A20" s="36" t="s">
        <v>460</v>
      </c>
      <c r="B20" s="42" t="s">
        <v>223</v>
      </c>
      <c r="C20" s="158">
        <f>+C14+C15+C16+C17+C18+C19</f>
        <v>83256604</v>
      </c>
      <c r="D20" s="158">
        <f>+D14+D15+D16+D17+D18+D19</f>
        <v>92485419</v>
      </c>
      <c r="E20" s="158">
        <f>+E14+E15+E16+E17+E18+E19</f>
        <v>91195227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f t="shared" si="1"/>
        <v>83256604</v>
      </c>
      <c r="M20" s="158">
        <f t="shared" si="0"/>
        <v>92485419</v>
      </c>
      <c r="N20" s="158">
        <f t="shared" si="0"/>
        <v>91195227</v>
      </c>
    </row>
    <row r="21" spans="1:14" ht="15" customHeight="1">
      <c r="A21" s="5" t="s">
        <v>427</v>
      </c>
      <c r="B21" s="6" t="s">
        <v>232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f t="shared" si="1"/>
        <v>0</v>
      </c>
      <c r="M21" s="134">
        <f t="shared" si="0"/>
        <v>0</v>
      </c>
      <c r="N21" s="134">
        <f t="shared" si="0"/>
        <v>0</v>
      </c>
    </row>
    <row r="22" spans="1:14" ht="15" customHeight="1">
      <c r="A22" s="5" t="s">
        <v>428</v>
      </c>
      <c r="B22" s="6" t="s">
        <v>233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f t="shared" si="1"/>
        <v>0</v>
      </c>
      <c r="M22" s="134">
        <f t="shared" si="0"/>
        <v>0</v>
      </c>
      <c r="N22" s="134">
        <f t="shared" si="0"/>
        <v>0</v>
      </c>
    </row>
    <row r="23" spans="1:14" ht="15" customHeight="1">
      <c r="A23" s="7" t="s">
        <v>462</v>
      </c>
      <c r="B23" s="8" t="s">
        <v>234</v>
      </c>
      <c r="C23" s="158">
        <f>SUM(C21:C22)</f>
        <v>0</v>
      </c>
      <c r="D23" s="158">
        <f>SUM(D21:D22)</f>
        <v>0</v>
      </c>
      <c r="E23" s="158">
        <f>SUM(E21:E22)</f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f t="shared" si="1"/>
        <v>0</v>
      </c>
      <c r="M23" s="158">
        <f t="shared" si="0"/>
        <v>0</v>
      </c>
      <c r="N23" s="158">
        <f t="shared" si="0"/>
        <v>0</v>
      </c>
    </row>
    <row r="24" spans="1:14" ht="15" customHeight="1">
      <c r="A24" s="5" t="s">
        <v>429</v>
      </c>
      <c r="B24" s="6" t="s">
        <v>235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f t="shared" si="1"/>
        <v>0</v>
      </c>
      <c r="M24" s="134">
        <f aca="true" t="shared" si="2" ref="M24:M88">+D24+G24+J24</f>
        <v>0</v>
      </c>
      <c r="N24" s="134">
        <f aca="true" t="shared" si="3" ref="N24:N88">+E24+H24+K24</f>
        <v>0</v>
      </c>
    </row>
    <row r="25" spans="1:14" ht="15" customHeight="1">
      <c r="A25" s="5" t="s">
        <v>430</v>
      </c>
      <c r="B25" s="6" t="s">
        <v>236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f t="shared" si="1"/>
        <v>0</v>
      </c>
      <c r="M25" s="134">
        <f t="shared" si="2"/>
        <v>0</v>
      </c>
      <c r="N25" s="134">
        <f t="shared" si="3"/>
        <v>0</v>
      </c>
    </row>
    <row r="26" spans="1:14" ht="15" customHeight="1">
      <c r="A26" s="5" t="s">
        <v>431</v>
      </c>
      <c r="B26" s="6" t="s">
        <v>237</v>
      </c>
      <c r="C26" s="134">
        <v>16000000</v>
      </c>
      <c r="D26" s="134">
        <v>16000000</v>
      </c>
      <c r="E26" s="134">
        <v>12379836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f t="shared" si="1"/>
        <v>16000000</v>
      </c>
      <c r="M26" s="134">
        <f t="shared" si="2"/>
        <v>16000000</v>
      </c>
      <c r="N26" s="134">
        <f t="shared" si="3"/>
        <v>12379836</v>
      </c>
    </row>
    <row r="27" spans="1:14" ht="15" customHeight="1">
      <c r="A27" s="5" t="s">
        <v>432</v>
      </c>
      <c r="B27" s="6" t="s">
        <v>238</v>
      </c>
      <c r="C27" s="134">
        <v>7000000</v>
      </c>
      <c r="D27" s="134">
        <v>7000000</v>
      </c>
      <c r="E27" s="134">
        <v>7457591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f t="shared" si="1"/>
        <v>7000000</v>
      </c>
      <c r="M27" s="134">
        <f t="shared" si="2"/>
        <v>7000000</v>
      </c>
      <c r="N27" s="134">
        <f t="shared" si="3"/>
        <v>7457591</v>
      </c>
    </row>
    <row r="28" spans="1:14" ht="15" customHeight="1">
      <c r="A28" s="5" t="s">
        <v>433</v>
      </c>
      <c r="B28" s="6" t="s">
        <v>241</v>
      </c>
      <c r="C28" s="134"/>
      <c r="D28" s="134"/>
      <c r="E28" s="134"/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f t="shared" si="1"/>
        <v>0</v>
      </c>
      <c r="M28" s="134">
        <f t="shared" si="2"/>
        <v>0</v>
      </c>
      <c r="N28" s="134">
        <f t="shared" si="3"/>
        <v>0</v>
      </c>
    </row>
    <row r="29" spans="1:14" ht="15" customHeight="1">
      <c r="A29" s="5" t="s">
        <v>242</v>
      </c>
      <c r="B29" s="6" t="s">
        <v>243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f t="shared" si="1"/>
        <v>0</v>
      </c>
      <c r="M29" s="134">
        <f t="shared" si="2"/>
        <v>0</v>
      </c>
      <c r="N29" s="134">
        <f t="shared" si="3"/>
        <v>0</v>
      </c>
    </row>
    <row r="30" spans="1:14" ht="15" customHeight="1">
      <c r="A30" s="5" t="s">
        <v>434</v>
      </c>
      <c r="B30" s="6" t="s">
        <v>244</v>
      </c>
      <c r="C30" s="134">
        <v>3500000</v>
      </c>
      <c r="D30" s="134">
        <v>3500000</v>
      </c>
      <c r="E30" s="134">
        <v>3866590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f t="shared" si="1"/>
        <v>3500000</v>
      </c>
      <c r="M30" s="134">
        <f t="shared" si="2"/>
        <v>3500000</v>
      </c>
      <c r="N30" s="134">
        <f t="shared" si="3"/>
        <v>3866590</v>
      </c>
    </row>
    <row r="31" spans="1:14" ht="15" customHeight="1">
      <c r="A31" s="5" t="s">
        <v>435</v>
      </c>
      <c r="B31" s="6" t="s">
        <v>249</v>
      </c>
      <c r="C31" s="134">
        <v>160000</v>
      </c>
      <c r="D31" s="134">
        <v>160000</v>
      </c>
      <c r="E31" s="134">
        <v>255800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f t="shared" si="1"/>
        <v>160000</v>
      </c>
      <c r="M31" s="134">
        <f t="shared" si="2"/>
        <v>160000</v>
      </c>
      <c r="N31" s="134">
        <f t="shared" si="3"/>
        <v>255800</v>
      </c>
    </row>
    <row r="32" spans="1:14" ht="15" customHeight="1">
      <c r="A32" s="7" t="s">
        <v>463</v>
      </c>
      <c r="B32" s="8" t="s">
        <v>252</v>
      </c>
      <c r="C32" s="158">
        <f>SUM(C27:C31)</f>
        <v>10660000</v>
      </c>
      <c r="D32" s="158">
        <f>SUM(D27:D31)</f>
        <v>10660000</v>
      </c>
      <c r="E32" s="158">
        <f>SUM(E27:E31)</f>
        <v>11579981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f t="shared" si="1"/>
        <v>10660000</v>
      </c>
      <c r="M32" s="158">
        <f t="shared" si="2"/>
        <v>10660000</v>
      </c>
      <c r="N32" s="158">
        <f t="shared" si="3"/>
        <v>11579981</v>
      </c>
    </row>
    <row r="33" spans="1:14" ht="15" customHeight="1">
      <c r="A33" s="5" t="s">
        <v>436</v>
      </c>
      <c r="B33" s="6" t="s">
        <v>253</v>
      </c>
      <c r="C33" s="134">
        <v>200000</v>
      </c>
      <c r="D33" s="134">
        <v>200000</v>
      </c>
      <c r="E33" s="134">
        <v>1209537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f t="shared" si="1"/>
        <v>200000</v>
      </c>
      <c r="M33" s="134">
        <f t="shared" si="2"/>
        <v>200000</v>
      </c>
      <c r="N33" s="134">
        <f t="shared" si="3"/>
        <v>1209537</v>
      </c>
    </row>
    <row r="34" spans="1:14" ht="15" customHeight="1">
      <c r="A34" s="36" t="s">
        <v>464</v>
      </c>
      <c r="B34" s="42" t="s">
        <v>254</v>
      </c>
      <c r="C34" s="158">
        <f>+C23+C24+C25+C26+C32+C33</f>
        <v>26860000</v>
      </c>
      <c r="D34" s="158">
        <f>+D23+D24+D25+D26+D32+D33</f>
        <v>26860000</v>
      </c>
      <c r="E34" s="158">
        <f>+E23+E24+E25+E26+E32+E33</f>
        <v>25169354</v>
      </c>
      <c r="F34" s="158">
        <v>0</v>
      </c>
      <c r="G34" s="158">
        <v>0</v>
      </c>
      <c r="H34" s="158">
        <v>0</v>
      </c>
      <c r="I34" s="158">
        <v>0</v>
      </c>
      <c r="J34" s="158">
        <v>0</v>
      </c>
      <c r="K34" s="158">
        <v>0</v>
      </c>
      <c r="L34" s="158">
        <f t="shared" si="1"/>
        <v>26860000</v>
      </c>
      <c r="M34" s="158">
        <f t="shared" si="2"/>
        <v>26860000</v>
      </c>
      <c r="N34" s="158">
        <f t="shared" si="3"/>
        <v>25169354</v>
      </c>
    </row>
    <row r="35" spans="1:14" ht="15" customHeight="1">
      <c r="A35" s="12" t="s">
        <v>255</v>
      </c>
      <c r="B35" s="6" t="s">
        <v>256</v>
      </c>
      <c r="C35" s="134">
        <v>0</v>
      </c>
      <c r="D35" s="134">
        <v>0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f t="shared" si="1"/>
        <v>0</v>
      </c>
      <c r="M35" s="134">
        <f t="shared" si="2"/>
        <v>0</v>
      </c>
      <c r="N35" s="134">
        <f t="shared" si="3"/>
        <v>0</v>
      </c>
    </row>
    <row r="36" spans="1:14" ht="15" customHeight="1">
      <c r="A36" s="12" t="s">
        <v>437</v>
      </c>
      <c r="B36" s="6" t="s">
        <v>257</v>
      </c>
      <c r="C36" s="134">
        <v>4930000</v>
      </c>
      <c r="D36" s="134">
        <v>4930000</v>
      </c>
      <c r="E36" s="134">
        <v>4574884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f t="shared" si="1"/>
        <v>4930000</v>
      </c>
      <c r="M36" s="134">
        <f t="shared" si="2"/>
        <v>4930000</v>
      </c>
      <c r="N36" s="134">
        <f t="shared" si="3"/>
        <v>4574884</v>
      </c>
    </row>
    <row r="37" spans="1:14" ht="15" customHeight="1">
      <c r="A37" s="12" t="s">
        <v>438</v>
      </c>
      <c r="B37" s="6" t="s">
        <v>258</v>
      </c>
      <c r="C37" s="134"/>
      <c r="D37" s="134"/>
      <c r="E37" s="134"/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f t="shared" si="1"/>
        <v>0</v>
      </c>
      <c r="M37" s="134">
        <f t="shared" si="2"/>
        <v>0</v>
      </c>
      <c r="N37" s="134">
        <f t="shared" si="3"/>
        <v>0</v>
      </c>
    </row>
    <row r="38" spans="1:14" ht="15" customHeight="1">
      <c r="A38" s="12" t="s">
        <v>439</v>
      </c>
      <c r="B38" s="6" t="s">
        <v>259</v>
      </c>
      <c r="C38" s="134"/>
      <c r="D38" s="134"/>
      <c r="E38" s="134"/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f t="shared" si="1"/>
        <v>0</v>
      </c>
      <c r="M38" s="134">
        <f t="shared" si="2"/>
        <v>0</v>
      </c>
      <c r="N38" s="134">
        <f t="shared" si="3"/>
        <v>0</v>
      </c>
    </row>
    <row r="39" spans="1:14" ht="15" customHeight="1">
      <c r="A39" s="12" t="s">
        <v>260</v>
      </c>
      <c r="B39" s="6" t="s">
        <v>261</v>
      </c>
      <c r="C39" s="134">
        <v>6263730</v>
      </c>
      <c r="D39" s="134">
        <v>6263730</v>
      </c>
      <c r="E39" s="134">
        <v>5165803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f t="shared" si="1"/>
        <v>6263730</v>
      </c>
      <c r="M39" s="134">
        <f t="shared" si="2"/>
        <v>6263730</v>
      </c>
      <c r="N39" s="134">
        <f t="shared" si="3"/>
        <v>5165803</v>
      </c>
    </row>
    <row r="40" spans="1:14" ht="15" customHeight="1">
      <c r="A40" s="12" t="s">
        <v>262</v>
      </c>
      <c r="B40" s="6" t="s">
        <v>263</v>
      </c>
      <c r="C40" s="134">
        <v>2690207</v>
      </c>
      <c r="D40" s="134">
        <v>2690207</v>
      </c>
      <c r="E40" s="134">
        <v>2142932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f t="shared" si="1"/>
        <v>2690207</v>
      </c>
      <c r="M40" s="134">
        <f t="shared" si="2"/>
        <v>2690207</v>
      </c>
      <c r="N40" s="134">
        <f t="shared" si="3"/>
        <v>2142932</v>
      </c>
    </row>
    <row r="41" spans="1:14" ht="15" customHeight="1">
      <c r="A41" s="12" t="s">
        <v>264</v>
      </c>
      <c r="B41" s="6" t="s">
        <v>265</v>
      </c>
      <c r="C41" s="134">
        <v>0</v>
      </c>
      <c r="D41" s="134">
        <v>0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f t="shared" si="1"/>
        <v>0</v>
      </c>
      <c r="M41" s="134">
        <f t="shared" si="2"/>
        <v>0</v>
      </c>
      <c r="N41" s="134">
        <f t="shared" si="3"/>
        <v>0</v>
      </c>
    </row>
    <row r="42" spans="1:14" ht="15" customHeight="1">
      <c r="A42" s="12" t="s">
        <v>440</v>
      </c>
      <c r="B42" s="6" t="s">
        <v>266</v>
      </c>
      <c r="C42" s="134">
        <v>0</v>
      </c>
      <c r="D42" s="134">
        <v>0</v>
      </c>
      <c r="E42" s="134">
        <v>75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f t="shared" si="1"/>
        <v>0</v>
      </c>
      <c r="M42" s="134">
        <f t="shared" si="2"/>
        <v>0</v>
      </c>
      <c r="N42" s="134">
        <f t="shared" si="3"/>
        <v>75</v>
      </c>
    </row>
    <row r="43" spans="1:14" ht="15" customHeight="1">
      <c r="A43" s="12" t="s">
        <v>441</v>
      </c>
      <c r="B43" s="6" t="s">
        <v>267</v>
      </c>
      <c r="C43" s="134">
        <v>0</v>
      </c>
      <c r="D43" s="134">
        <v>0</v>
      </c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f t="shared" si="1"/>
        <v>0</v>
      </c>
      <c r="M43" s="134">
        <f t="shared" si="2"/>
        <v>0</v>
      </c>
      <c r="N43" s="134">
        <f t="shared" si="3"/>
        <v>0</v>
      </c>
    </row>
    <row r="44" spans="1:14" ht="15" customHeight="1">
      <c r="A44" s="12" t="s">
        <v>902</v>
      </c>
      <c r="B44" s="6" t="s">
        <v>268</v>
      </c>
      <c r="C44" s="134">
        <v>0</v>
      </c>
      <c r="D44" s="134">
        <v>357141</v>
      </c>
      <c r="E44" s="134">
        <v>357141</v>
      </c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 ht="15" customHeight="1">
      <c r="A45" s="12" t="s">
        <v>442</v>
      </c>
      <c r="B45" s="6" t="s">
        <v>901</v>
      </c>
      <c r="C45" s="134">
        <v>0</v>
      </c>
      <c r="D45" s="134">
        <v>0</v>
      </c>
      <c r="E45" s="134">
        <v>416600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f t="shared" si="1"/>
        <v>0</v>
      </c>
      <c r="M45" s="134">
        <f t="shared" si="2"/>
        <v>0</v>
      </c>
      <c r="N45" s="134">
        <f t="shared" si="3"/>
        <v>416600</v>
      </c>
    </row>
    <row r="46" spans="1:14" ht="15" customHeight="1">
      <c r="A46" s="41" t="s">
        <v>465</v>
      </c>
      <c r="B46" s="42" t="s">
        <v>269</v>
      </c>
      <c r="C46" s="158">
        <f>SUM(C35:C45)</f>
        <v>13883937</v>
      </c>
      <c r="D46" s="158">
        <f>SUM(D35:D45)</f>
        <v>14241078</v>
      </c>
      <c r="E46" s="158">
        <f>SUM(E35:E45)</f>
        <v>12657435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f t="shared" si="1"/>
        <v>13883937</v>
      </c>
      <c r="M46" s="158">
        <f t="shared" si="2"/>
        <v>14241078</v>
      </c>
      <c r="N46" s="158">
        <f t="shared" si="3"/>
        <v>12657435</v>
      </c>
    </row>
    <row r="47" spans="1:14" ht="15" customHeight="1">
      <c r="A47" s="12" t="s">
        <v>278</v>
      </c>
      <c r="B47" s="6" t="s">
        <v>279</v>
      </c>
      <c r="C47" s="134">
        <v>0</v>
      </c>
      <c r="D47" s="134">
        <v>0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f t="shared" si="1"/>
        <v>0</v>
      </c>
      <c r="M47" s="134">
        <f t="shared" si="2"/>
        <v>0</v>
      </c>
      <c r="N47" s="134">
        <f t="shared" si="3"/>
        <v>0</v>
      </c>
    </row>
    <row r="48" spans="1:14" ht="15" customHeight="1">
      <c r="A48" s="5" t="s">
        <v>446</v>
      </c>
      <c r="B48" s="6" t="s">
        <v>280</v>
      </c>
      <c r="C48" s="134">
        <v>0</v>
      </c>
      <c r="D48" s="134">
        <v>0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f t="shared" si="1"/>
        <v>0</v>
      </c>
      <c r="M48" s="134">
        <f t="shared" si="2"/>
        <v>0</v>
      </c>
      <c r="N48" s="134">
        <f t="shared" si="3"/>
        <v>0</v>
      </c>
    </row>
    <row r="49" spans="1:14" ht="15" customHeight="1">
      <c r="A49" s="12" t="s">
        <v>447</v>
      </c>
      <c r="B49" s="6" t="s">
        <v>281</v>
      </c>
      <c r="C49" s="134">
        <v>0</v>
      </c>
      <c r="D49" s="134">
        <v>0</v>
      </c>
      <c r="E49" s="134"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f t="shared" si="1"/>
        <v>0</v>
      </c>
      <c r="M49" s="134">
        <f t="shared" si="2"/>
        <v>0</v>
      </c>
      <c r="N49" s="134">
        <f t="shared" si="3"/>
        <v>0</v>
      </c>
    </row>
    <row r="50" spans="1:14" ht="15" customHeight="1">
      <c r="A50" s="36" t="s">
        <v>467</v>
      </c>
      <c r="B50" s="42" t="s">
        <v>282</v>
      </c>
      <c r="C50" s="158">
        <f>SUM(C47:C49)</f>
        <v>0</v>
      </c>
      <c r="D50" s="158">
        <f>SUM(D47:D49)</f>
        <v>0</v>
      </c>
      <c r="E50" s="158">
        <f>SUM(E47:E49)</f>
        <v>0</v>
      </c>
      <c r="F50" s="158">
        <v>0</v>
      </c>
      <c r="G50" s="158">
        <v>0</v>
      </c>
      <c r="H50" s="158">
        <v>0</v>
      </c>
      <c r="I50" s="158">
        <v>0</v>
      </c>
      <c r="J50" s="158">
        <v>0</v>
      </c>
      <c r="K50" s="158">
        <v>0</v>
      </c>
      <c r="L50" s="158">
        <f t="shared" si="1"/>
        <v>0</v>
      </c>
      <c r="M50" s="158">
        <f t="shared" si="2"/>
        <v>0</v>
      </c>
      <c r="N50" s="158">
        <f t="shared" si="3"/>
        <v>0</v>
      </c>
    </row>
    <row r="51" spans="1:14" ht="15" customHeight="1">
      <c r="A51" s="110" t="s">
        <v>530</v>
      </c>
      <c r="B51" s="111"/>
      <c r="C51" s="194">
        <f>+C20+C34+C46+C50</f>
        <v>124000541</v>
      </c>
      <c r="D51" s="194">
        <f aca="true" t="shared" si="4" ref="D51:N51">+D20+D34+D46+D50</f>
        <v>133586497</v>
      </c>
      <c r="E51" s="194">
        <f t="shared" si="4"/>
        <v>129022016</v>
      </c>
      <c r="F51" s="194">
        <f t="shared" si="4"/>
        <v>0</v>
      </c>
      <c r="G51" s="194">
        <f t="shared" si="4"/>
        <v>0</v>
      </c>
      <c r="H51" s="194">
        <f t="shared" si="4"/>
        <v>0</v>
      </c>
      <c r="I51" s="194">
        <f t="shared" si="4"/>
        <v>0</v>
      </c>
      <c r="J51" s="194">
        <f t="shared" si="4"/>
        <v>0</v>
      </c>
      <c r="K51" s="194">
        <f t="shared" si="4"/>
        <v>0</v>
      </c>
      <c r="L51" s="194">
        <f t="shared" si="4"/>
        <v>124000541</v>
      </c>
      <c r="M51" s="194">
        <f t="shared" si="4"/>
        <v>133586497</v>
      </c>
      <c r="N51" s="194">
        <f t="shared" si="4"/>
        <v>129022016</v>
      </c>
    </row>
    <row r="52" spans="1:14" ht="15" customHeight="1">
      <c r="A52" s="5" t="s">
        <v>224</v>
      </c>
      <c r="B52" s="6" t="s">
        <v>225</v>
      </c>
      <c r="C52" s="134">
        <v>0</v>
      </c>
      <c r="D52" s="134">
        <v>15000000</v>
      </c>
      <c r="E52" s="134">
        <v>15000000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v>0</v>
      </c>
      <c r="L52" s="134">
        <f t="shared" si="1"/>
        <v>0</v>
      </c>
      <c r="M52" s="134">
        <f t="shared" si="2"/>
        <v>15000000</v>
      </c>
      <c r="N52" s="134">
        <f t="shared" si="3"/>
        <v>15000000</v>
      </c>
    </row>
    <row r="53" spans="1:14" ht="15" customHeight="1">
      <c r="A53" s="5" t="s">
        <v>226</v>
      </c>
      <c r="B53" s="6" t="s">
        <v>227</v>
      </c>
      <c r="C53" s="134"/>
      <c r="D53" s="134"/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f t="shared" si="1"/>
        <v>0</v>
      </c>
      <c r="M53" s="134">
        <f t="shared" si="2"/>
        <v>0</v>
      </c>
      <c r="N53" s="134">
        <f t="shared" si="3"/>
        <v>0</v>
      </c>
    </row>
    <row r="54" spans="1:14" ht="15" customHeight="1">
      <c r="A54" s="5" t="s">
        <v>424</v>
      </c>
      <c r="B54" s="6" t="s">
        <v>228</v>
      </c>
      <c r="C54" s="134"/>
      <c r="D54" s="134"/>
      <c r="E54" s="134"/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f t="shared" si="1"/>
        <v>0</v>
      </c>
      <c r="M54" s="134">
        <f t="shared" si="2"/>
        <v>0</v>
      </c>
      <c r="N54" s="134">
        <f t="shared" si="3"/>
        <v>0</v>
      </c>
    </row>
    <row r="55" spans="1:14" ht="15" customHeight="1">
      <c r="A55" s="5" t="s">
        <v>425</v>
      </c>
      <c r="B55" s="6" t="s">
        <v>229</v>
      </c>
      <c r="C55" s="134"/>
      <c r="D55" s="134"/>
      <c r="E55" s="134"/>
      <c r="F55" s="134">
        <v>0</v>
      </c>
      <c r="G55" s="134">
        <v>0</v>
      </c>
      <c r="H55" s="134">
        <v>0</v>
      </c>
      <c r="I55" s="134">
        <v>0</v>
      </c>
      <c r="J55" s="134">
        <v>0</v>
      </c>
      <c r="K55" s="134">
        <v>0</v>
      </c>
      <c r="L55" s="134">
        <f t="shared" si="1"/>
        <v>0</v>
      </c>
      <c r="M55" s="134">
        <f t="shared" si="2"/>
        <v>0</v>
      </c>
      <c r="N55" s="134">
        <f t="shared" si="3"/>
        <v>0</v>
      </c>
    </row>
    <row r="56" spans="1:14" ht="15" customHeight="1">
      <c r="A56" s="5" t="s">
        <v>426</v>
      </c>
      <c r="B56" s="6" t="s">
        <v>230</v>
      </c>
      <c r="C56" s="134">
        <v>29512707</v>
      </c>
      <c r="D56" s="134">
        <v>35199717</v>
      </c>
      <c r="E56" s="134">
        <v>26848675</v>
      </c>
      <c r="F56" s="134">
        <v>0</v>
      </c>
      <c r="G56" s="134">
        <v>0</v>
      </c>
      <c r="H56" s="134">
        <v>0</v>
      </c>
      <c r="I56" s="134">
        <v>0</v>
      </c>
      <c r="J56" s="134">
        <v>0</v>
      </c>
      <c r="K56" s="134">
        <v>0</v>
      </c>
      <c r="L56" s="134">
        <f t="shared" si="1"/>
        <v>29512707</v>
      </c>
      <c r="M56" s="134">
        <f t="shared" si="2"/>
        <v>35199717</v>
      </c>
      <c r="N56" s="134">
        <f t="shared" si="3"/>
        <v>26848675</v>
      </c>
    </row>
    <row r="57" spans="1:14" ht="15" customHeight="1">
      <c r="A57" s="36" t="s">
        <v>461</v>
      </c>
      <c r="B57" s="42" t="s">
        <v>231</v>
      </c>
      <c r="C57" s="158">
        <f>SUM(C52:C56)</f>
        <v>29512707</v>
      </c>
      <c r="D57" s="158">
        <f>SUM(D52:D56)</f>
        <v>50199717</v>
      </c>
      <c r="E57" s="158">
        <f>SUM(E52:E56)</f>
        <v>41848675</v>
      </c>
      <c r="F57" s="158">
        <v>0</v>
      </c>
      <c r="G57" s="158">
        <v>0</v>
      </c>
      <c r="H57" s="158">
        <v>0</v>
      </c>
      <c r="I57" s="158">
        <v>0</v>
      </c>
      <c r="J57" s="158">
        <v>0</v>
      </c>
      <c r="K57" s="158">
        <v>0</v>
      </c>
      <c r="L57" s="158">
        <f t="shared" si="1"/>
        <v>29512707</v>
      </c>
      <c r="M57" s="158">
        <f t="shared" si="2"/>
        <v>50199717</v>
      </c>
      <c r="N57" s="158">
        <f t="shared" si="3"/>
        <v>41848675</v>
      </c>
    </row>
    <row r="58" spans="1:14" ht="15" customHeight="1">
      <c r="A58" s="12" t="s">
        <v>443</v>
      </c>
      <c r="B58" s="6" t="s">
        <v>270</v>
      </c>
      <c r="C58" s="134">
        <v>0</v>
      </c>
      <c r="D58" s="134">
        <v>0</v>
      </c>
      <c r="E58" s="134">
        <v>0</v>
      </c>
      <c r="F58" s="134">
        <v>0</v>
      </c>
      <c r="G58" s="134">
        <v>0</v>
      </c>
      <c r="H58" s="134">
        <v>0</v>
      </c>
      <c r="I58" s="134">
        <v>0</v>
      </c>
      <c r="J58" s="134">
        <v>0</v>
      </c>
      <c r="K58" s="134">
        <v>0</v>
      </c>
      <c r="L58" s="134">
        <f t="shared" si="1"/>
        <v>0</v>
      </c>
      <c r="M58" s="134">
        <f t="shared" si="2"/>
        <v>0</v>
      </c>
      <c r="N58" s="134">
        <f t="shared" si="3"/>
        <v>0</v>
      </c>
    </row>
    <row r="59" spans="1:14" ht="15" customHeight="1">
      <c r="A59" s="12" t="s">
        <v>444</v>
      </c>
      <c r="B59" s="6" t="s">
        <v>271</v>
      </c>
      <c r="C59" s="134">
        <v>2500000</v>
      </c>
      <c r="D59" s="134">
        <v>2500000</v>
      </c>
      <c r="E59" s="134">
        <v>2700000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134">
        <f t="shared" si="1"/>
        <v>2500000</v>
      </c>
      <c r="M59" s="134">
        <f t="shared" si="2"/>
        <v>2500000</v>
      </c>
      <c r="N59" s="134">
        <f t="shared" si="3"/>
        <v>2700000</v>
      </c>
    </row>
    <row r="60" spans="1:14" ht="15" customHeight="1">
      <c r="A60" s="12" t="s">
        <v>272</v>
      </c>
      <c r="B60" s="6" t="s">
        <v>273</v>
      </c>
      <c r="C60" s="134">
        <v>0</v>
      </c>
      <c r="D60" s="134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134">
        <f t="shared" si="1"/>
        <v>0</v>
      </c>
      <c r="M60" s="134">
        <f t="shared" si="2"/>
        <v>0</v>
      </c>
      <c r="N60" s="134">
        <f t="shared" si="3"/>
        <v>0</v>
      </c>
    </row>
    <row r="61" spans="1:14" ht="15" customHeight="1">
      <c r="A61" s="12" t="s">
        <v>445</v>
      </c>
      <c r="B61" s="6" t="s">
        <v>274</v>
      </c>
      <c r="C61" s="134">
        <v>0</v>
      </c>
      <c r="D61" s="134">
        <v>0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134">
        <f t="shared" si="1"/>
        <v>0</v>
      </c>
      <c r="M61" s="134">
        <f t="shared" si="2"/>
        <v>0</v>
      </c>
      <c r="N61" s="134">
        <f t="shared" si="3"/>
        <v>0</v>
      </c>
    </row>
    <row r="62" spans="1:14" ht="15" customHeight="1">
      <c r="A62" s="12" t="s">
        <v>275</v>
      </c>
      <c r="B62" s="6" t="s">
        <v>276</v>
      </c>
      <c r="C62" s="134">
        <v>0</v>
      </c>
      <c r="D62" s="134">
        <v>0</v>
      </c>
      <c r="E62" s="134">
        <v>0</v>
      </c>
      <c r="F62" s="134">
        <v>0</v>
      </c>
      <c r="G62" s="134">
        <v>0</v>
      </c>
      <c r="H62" s="134">
        <v>0</v>
      </c>
      <c r="I62" s="134">
        <v>0</v>
      </c>
      <c r="J62" s="134">
        <v>0</v>
      </c>
      <c r="K62" s="134">
        <v>0</v>
      </c>
      <c r="L62" s="134">
        <f t="shared" si="1"/>
        <v>0</v>
      </c>
      <c r="M62" s="134">
        <f t="shared" si="2"/>
        <v>0</v>
      </c>
      <c r="N62" s="134">
        <f t="shared" si="3"/>
        <v>0</v>
      </c>
    </row>
    <row r="63" spans="1:14" ht="15" customHeight="1">
      <c r="A63" s="36" t="s">
        <v>466</v>
      </c>
      <c r="B63" s="42" t="s">
        <v>277</v>
      </c>
      <c r="C63" s="158">
        <f>SUM(C58:C62)</f>
        <v>2500000</v>
      </c>
      <c r="D63" s="158">
        <f>SUM(D58:D62)</f>
        <v>2500000</v>
      </c>
      <c r="E63" s="158">
        <f>SUM(E58:E62)</f>
        <v>2700000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58">
        <f t="shared" si="1"/>
        <v>2500000</v>
      </c>
      <c r="M63" s="158">
        <f t="shared" si="2"/>
        <v>2500000</v>
      </c>
      <c r="N63" s="158">
        <f t="shared" si="3"/>
        <v>2700000</v>
      </c>
    </row>
    <row r="64" spans="1:14" ht="15" customHeight="1">
      <c r="A64" s="12" t="s">
        <v>283</v>
      </c>
      <c r="B64" s="6" t="s">
        <v>284</v>
      </c>
      <c r="C64" s="134">
        <v>0</v>
      </c>
      <c r="D64" s="134">
        <v>0</v>
      </c>
      <c r="E64" s="134">
        <v>0</v>
      </c>
      <c r="F64" s="134">
        <v>0</v>
      </c>
      <c r="G64" s="134">
        <v>0</v>
      </c>
      <c r="H64" s="134">
        <v>0</v>
      </c>
      <c r="I64" s="134">
        <v>0</v>
      </c>
      <c r="J64" s="134">
        <v>0</v>
      </c>
      <c r="K64" s="134">
        <v>0</v>
      </c>
      <c r="L64" s="134">
        <f t="shared" si="1"/>
        <v>0</v>
      </c>
      <c r="M64" s="134">
        <f t="shared" si="2"/>
        <v>0</v>
      </c>
      <c r="N64" s="134">
        <f t="shared" si="3"/>
        <v>0</v>
      </c>
    </row>
    <row r="65" spans="1:14" ht="15" customHeight="1">
      <c r="A65" s="5" t="s">
        <v>448</v>
      </c>
      <c r="B65" s="6" t="s">
        <v>285</v>
      </c>
      <c r="C65" s="134">
        <v>0</v>
      </c>
      <c r="D65" s="134">
        <v>0</v>
      </c>
      <c r="E65" s="134">
        <v>0</v>
      </c>
      <c r="F65" s="134">
        <v>0</v>
      </c>
      <c r="G65" s="134">
        <v>0</v>
      </c>
      <c r="H65" s="134">
        <v>0</v>
      </c>
      <c r="I65" s="134">
        <v>0</v>
      </c>
      <c r="J65" s="134">
        <v>0</v>
      </c>
      <c r="K65" s="134">
        <v>0</v>
      </c>
      <c r="L65" s="134">
        <f t="shared" si="1"/>
        <v>0</v>
      </c>
      <c r="M65" s="134">
        <f t="shared" si="2"/>
        <v>0</v>
      </c>
      <c r="N65" s="134">
        <f t="shared" si="3"/>
        <v>0</v>
      </c>
    </row>
    <row r="66" spans="1:14" ht="15" customHeight="1">
      <c r="A66" s="12" t="s">
        <v>449</v>
      </c>
      <c r="B66" s="6" t="s">
        <v>962</v>
      </c>
      <c r="C66" s="134">
        <v>0</v>
      </c>
      <c r="D66" s="134">
        <v>0</v>
      </c>
      <c r="E66" s="134">
        <v>135000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f t="shared" si="1"/>
        <v>0</v>
      </c>
      <c r="M66" s="134">
        <f t="shared" si="2"/>
        <v>0</v>
      </c>
      <c r="N66" s="134">
        <f t="shared" si="3"/>
        <v>135000</v>
      </c>
    </row>
    <row r="67" spans="1:14" ht="15" customHeight="1">
      <c r="A67" s="36" t="s">
        <v>469</v>
      </c>
      <c r="B67" s="42" t="s">
        <v>287</v>
      </c>
      <c r="C67" s="158">
        <f>SUM(C64:C66)</f>
        <v>0</v>
      </c>
      <c r="D67" s="158">
        <f>SUM(D64:D66)</f>
        <v>0</v>
      </c>
      <c r="E67" s="158">
        <f>SUM(E64:E66)</f>
        <v>135000</v>
      </c>
      <c r="F67" s="158">
        <v>0</v>
      </c>
      <c r="G67" s="158">
        <v>0</v>
      </c>
      <c r="H67" s="158">
        <v>0</v>
      </c>
      <c r="I67" s="158">
        <v>0</v>
      </c>
      <c r="J67" s="158">
        <v>0</v>
      </c>
      <c r="K67" s="158">
        <v>0</v>
      </c>
      <c r="L67" s="158">
        <f t="shared" si="1"/>
        <v>0</v>
      </c>
      <c r="M67" s="158">
        <f t="shared" si="2"/>
        <v>0</v>
      </c>
      <c r="N67" s="158">
        <f t="shared" si="3"/>
        <v>135000</v>
      </c>
    </row>
    <row r="68" spans="1:14" ht="15" customHeight="1">
      <c r="A68" s="110" t="s">
        <v>529</v>
      </c>
      <c r="B68" s="111"/>
      <c r="C68" s="194">
        <f>+C57+C63+C67</f>
        <v>32012707</v>
      </c>
      <c r="D68" s="194">
        <f aca="true" t="shared" si="5" ref="D68:N68">+D57+D63+D67</f>
        <v>52699717</v>
      </c>
      <c r="E68" s="194">
        <f t="shared" si="5"/>
        <v>44683675</v>
      </c>
      <c r="F68" s="194">
        <f t="shared" si="5"/>
        <v>0</v>
      </c>
      <c r="G68" s="194">
        <f t="shared" si="5"/>
        <v>0</v>
      </c>
      <c r="H68" s="194">
        <f t="shared" si="5"/>
        <v>0</v>
      </c>
      <c r="I68" s="194">
        <f t="shared" si="5"/>
        <v>0</v>
      </c>
      <c r="J68" s="194">
        <f t="shared" si="5"/>
        <v>0</v>
      </c>
      <c r="K68" s="194">
        <f t="shared" si="5"/>
        <v>0</v>
      </c>
      <c r="L68" s="194">
        <f t="shared" si="5"/>
        <v>32012707</v>
      </c>
      <c r="M68" s="194">
        <f t="shared" si="5"/>
        <v>52699717</v>
      </c>
      <c r="N68" s="194">
        <f t="shared" si="5"/>
        <v>44683675</v>
      </c>
    </row>
    <row r="69" spans="1:14" ht="15.75">
      <c r="A69" s="101" t="s">
        <v>468</v>
      </c>
      <c r="B69" s="97" t="s">
        <v>288</v>
      </c>
      <c r="C69" s="165">
        <f>+C20+C57+C34+C46+C63+C50+C67</f>
        <v>156013248</v>
      </c>
      <c r="D69" s="165">
        <f>+D20+D57+D34+D46+D63+D50+D67</f>
        <v>186286214</v>
      </c>
      <c r="E69" s="165">
        <f>+E20+E57+E34+E46+E63+E50+E67</f>
        <v>173705691</v>
      </c>
      <c r="F69" s="195">
        <v>0</v>
      </c>
      <c r="G69" s="195">
        <v>0</v>
      </c>
      <c r="H69" s="195">
        <v>0</v>
      </c>
      <c r="I69" s="195">
        <v>0</v>
      </c>
      <c r="J69" s="195">
        <v>0</v>
      </c>
      <c r="K69" s="195">
        <v>0</v>
      </c>
      <c r="L69" s="195">
        <f t="shared" si="1"/>
        <v>156013248</v>
      </c>
      <c r="M69" s="195">
        <f t="shared" si="2"/>
        <v>186286214</v>
      </c>
      <c r="N69" s="195">
        <f t="shared" si="3"/>
        <v>173705691</v>
      </c>
    </row>
    <row r="70" spans="1:14" ht="15.75">
      <c r="A70" s="102" t="s">
        <v>582</v>
      </c>
      <c r="B70" s="103"/>
      <c r="C70" s="193">
        <f>+C51-'kiadások önk'!C76</f>
        <v>1193930</v>
      </c>
      <c r="D70" s="193">
        <f>+D51-'kiadások önk'!D76</f>
        <v>-2597540</v>
      </c>
      <c r="E70" s="193">
        <f>+E51-'kiadások önk'!E76</f>
        <v>34378483</v>
      </c>
      <c r="F70" s="193">
        <f>+F51-'kiadások önk'!F76</f>
        <v>0</v>
      </c>
      <c r="G70" s="193">
        <f>+G51-'kiadások önk'!G76</f>
        <v>0</v>
      </c>
      <c r="H70" s="193">
        <f>+H51-'kiadások önk'!H76</f>
        <v>0</v>
      </c>
      <c r="I70" s="193">
        <f>+I51-'kiadások önk'!I76</f>
        <v>0</v>
      </c>
      <c r="J70" s="193">
        <f>+J51-'kiadások önk'!J76</f>
        <v>0</v>
      </c>
      <c r="K70" s="193">
        <f>+K51-'kiadások önk'!K76</f>
        <v>0</v>
      </c>
      <c r="L70" s="193">
        <f>+L51-'kiadások önk'!L76</f>
        <v>1193930</v>
      </c>
      <c r="M70" s="193">
        <f>+M51-'kiadások önk'!M76</f>
        <v>-2597540</v>
      </c>
      <c r="N70" s="193">
        <f>+N51-'kiadások önk'!N76</f>
        <v>34378483</v>
      </c>
    </row>
    <row r="71" spans="1:14" ht="15.75">
      <c r="A71" s="102" t="s">
        <v>583</v>
      </c>
      <c r="B71" s="103"/>
      <c r="C71" s="193">
        <f>+C68-'kiadások önk'!C99</f>
        <v>-33259183</v>
      </c>
      <c r="D71" s="193">
        <f>+D68-'kiadások önk'!D99</f>
        <v>-38231310</v>
      </c>
      <c r="E71" s="193">
        <f>+E68-'kiadások önk'!E99</f>
        <v>9558485</v>
      </c>
      <c r="F71" s="193">
        <f>+F68-'kiadások önk'!F99</f>
        <v>0</v>
      </c>
      <c r="G71" s="193">
        <f>+G68-'kiadások önk'!G99</f>
        <v>0</v>
      </c>
      <c r="H71" s="193">
        <f>+H68-'kiadások önk'!H99</f>
        <v>0</v>
      </c>
      <c r="I71" s="193">
        <f>+I68-'kiadások önk'!I99</f>
        <v>0</v>
      </c>
      <c r="J71" s="193">
        <f>+J68-'kiadások önk'!J99</f>
        <v>0</v>
      </c>
      <c r="K71" s="193">
        <f>+K68-'kiadások önk'!K99</f>
        <v>0</v>
      </c>
      <c r="L71" s="193">
        <f>+L68-'kiadások önk'!L99</f>
        <v>-33259183</v>
      </c>
      <c r="M71" s="193">
        <f>+M68-'kiadások önk'!M99</f>
        <v>-38231310</v>
      </c>
      <c r="N71" s="193">
        <f>+N68-'kiadások önk'!N99</f>
        <v>9558485</v>
      </c>
    </row>
    <row r="72" spans="1:14" ht="15">
      <c r="A72" s="34" t="s">
        <v>450</v>
      </c>
      <c r="B72" s="5" t="s">
        <v>289</v>
      </c>
      <c r="C72" s="134">
        <v>0</v>
      </c>
      <c r="D72" s="134">
        <v>0</v>
      </c>
      <c r="E72" s="134"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f t="shared" si="1"/>
        <v>0</v>
      </c>
      <c r="M72" s="134">
        <f t="shared" si="2"/>
        <v>0</v>
      </c>
      <c r="N72" s="134">
        <f t="shared" si="3"/>
        <v>0</v>
      </c>
    </row>
    <row r="73" spans="1:14" ht="15">
      <c r="A73" s="12" t="s">
        <v>290</v>
      </c>
      <c r="B73" s="5" t="s">
        <v>291</v>
      </c>
      <c r="C73" s="134">
        <v>0</v>
      </c>
      <c r="D73" s="134">
        <v>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f t="shared" si="1"/>
        <v>0</v>
      </c>
      <c r="M73" s="134">
        <f t="shared" si="2"/>
        <v>0</v>
      </c>
      <c r="N73" s="134">
        <f t="shared" si="3"/>
        <v>0</v>
      </c>
    </row>
    <row r="74" spans="1:14" ht="15">
      <c r="A74" s="34" t="s">
        <v>451</v>
      </c>
      <c r="B74" s="5" t="s">
        <v>292</v>
      </c>
      <c r="C74" s="134">
        <v>0</v>
      </c>
      <c r="D74" s="134">
        <v>0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134">
        <f aca="true" t="shared" si="6" ref="L74:L99">+C74+F74+I74</f>
        <v>0</v>
      </c>
      <c r="M74" s="134">
        <f t="shared" si="2"/>
        <v>0</v>
      </c>
      <c r="N74" s="134">
        <f t="shared" si="3"/>
        <v>0</v>
      </c>
    </row>
    <row r="75" spans="1:14" ht="15">
      <c r="A75" s="14" t="s">
        <v>470</v>
      </c>
      <c r="B75" s="7" t="s">
        <v>293</v>
      </c>
      <c r="C75" s="134">
        <f>SUM(C72:C74)</f>
        <v>0</v>
      </c>
      <c r="D75" s="134">
        <f>SUM(D72:D74)</f>
        <v>0</v>
      </c>
      <c r="E75" s="134">
        <f>SUM(E72:E74)</f>
        <v>0</v>
      </c>
      <c r="F75" s="134">
        <v>0</v>
      </c>
      <c r="G75" s="134">
        <v>0</v>
      </c>
      <c r="H75" s="134">
        <v>0</v>
      </c>
      <c r="I75" s="134">
        <v>0</v>
      </c>
      <c r="J75" s="134">
        <v>0</v>
      </c>
      <c r="K75" s="134">
        <v>0</v>
      </c>
      <c r="L75" s="134">
        <f t="shared" si="6"/>
        <v>0</v>
      </c>
      <c r="M75" s="134">
        <f t="shared" si="2"/>
        <v>0</v>
      </c>
      <c r="N75" s="134">
        <f t="shared" si="3"/>
        <v>0</v>
      </c>
    </row>
    <row r="76" spans="1:14" ht="15">
      <c r="A76" s="12" t="s">
        <v>452</v>
      </c>
      <c r="B76" s="5" t="s">
        <v>294</v>
      </c>
      <c r="C76" s="134">
        <v>0</v>
      </c>
      <c r="D76" s="134">
        <v>0</v>
      </c>
      <c r="E76" s="134">
        <v>0</v>
      </c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134">
        <f t="shared" si="6"/>
        <v>0</v>
      </c>
      <c r="M76" s="134">
        <f t="shared" si="2"/>
        <v>0</v>
      </c>
      <c r="N76" s="134">
        <f t="shared" si="3"/>
        <v>0</v>
      </c>
    </row>
    <row r="77" spans="1:14" ht="15">
      <c r="A77" s="34" t="s">
        <v>295</v>
      </c>
      <c r="B77" s="5" t="s">
        <v>296</v>
      </c>
      <c r="C77" s="134">
        <v>0</v>
      </c>
      <c r="D77" s="134">
        <v>0</v>
      </c>
      <c r="E77" s="134">
        <v>0</v>
      </c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134">
        <f t="shared" si="6"/>
        <v>0</v>
      </c>
      <c r="M77" s="134">
        <f t="shared" si="2"/>
        <v>0</v>
      </c>
      <c r="N77" s="134">
        <f t="shared" si="3"/>
        <v>0</v>
      </c>
    </row>
    <row r="78" spans="1:14" ht="15">
      <c r="A78" s="12" t="s">
        <v>453</v>
      </c>
      <c r="B78" s="5" t="s">
        <v>297</v>
      </c>
      <c r="C78" s="134">
        <v>0</v>
      </c>
      <c r="D78" s="134">
        <v>0</v>
      </c>
      <c r="E78" s="134">
        <v>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134">
        <f t="shared" si="6"/>
        <v>0</v>
      </c>
      <c r="M78" s="134">
        <f t="shared" si="2"/>
        <v>0</v>
      </c>
      <c r="N78" s="134">
        <f t="shared" si="3"/>
        <v>0</v>
      </c>
    </row>
    <row r="79" spans="1:14" ht="15">
      <c r="A79" s="34" t="s">
        <v>298</v>
      </c>
      <c r="B79" s="5" t="s">
        <v>299</v>
      </c>
      <c r="C79" s="134">
        <v>0</v>
      </c>
      <c r="D79" s="134">
        <v>0</v>
      </c>
      <c r="E79" s="134">
        <v>0</v>
      </c>
      <c r="F79" s="134">
        <v>0</v>
      </c>
      <c r="G79" s="134">
        <v>0</v>
      </c>
      <c r="H79" s="134">
        <v>0</v>
      </c>
      <c r="I79" s="134">
        <v>0</v>
      </c>
      <c r="J79" s="134">
        <v>0</v>
      </c>
      <c r="K79" s="134">
        <v>0</v>
      </c>
      <c r="L79" s="134">
        <f t="shared" si="6"/>
        <v>0</v>
      </c>
      <c r="M79" s="134">
        <f t="shared" si="2"/>
        <v>0</v>
      </c>
      <c r="N79" s="134">
        <f t="shared" si="3"/>
        <v>0</v>
      </c>
    </row>
    <row r="80" spans="1:14" ht="15">
      <c r="A80" s="13" t="s">
        <v>471</v>
      </c>
      <c r="B80" s="7" t="s">
        <v>300</v>
      </c>
      <c r="C80" s="134">
        <f>SUM(C76:C79)</f>
        <v>0</v>
      </c>
      <c r="D80" s="134">
        <f>SUM(D76:D79)</f>
        <v>0</v>
      </c>
      <c r="E80" s="134">
        <f>SUM(E76:E79)</f>
        <v>0</v>
      </c>
      <c r="F80" s="134">
        <v>0</v>
      </c>
      <c r="G80" s="134">
        <v>0</v>
      </c>
      <c r="H80" s="134">
        <v>0</v>
      </c>
      <c r="I80" s="134">
        <v>0</v>
      </c>
      <c r="J80" s="134">
        <v>0</v>
      </c>
      <c r="K80" s="134">
        <v>0</v>
      </c>
      <c r="L80" s="134">
        <f t="shared" si="6"/>
        <v>0</v>
      </c>
      <c r="M80" s="134">
        <f t="shared" si="2"/>
        <v>0</v>
      </c>
      <c r="N80" s="134">
        <f t="shared" si="3"/>
        <v>0</v>
      </c>
    </row>
    <row r="81" spans="1:14" ht="15">
      <c r="A81" s="5" t="s">
        <v>580</v>
      </c>
      <c r="B81" s="5" t="s">
        <v>301</v>
      </c>
      <c r="C81" s="134"/>
      <c r="D81" s="134"/>
      <c r="E81" s="134"/>
      <c r="F81" s="134">
        <v>0</v>
      </c>
      <c r="G81" s="134">
        <v>0</v>
      </c>
      <c r="H81" s="134">
        <v>0</v>
      </c>
      <c r="I81" s="134">
        <v>0</v>
      </c>
      <c r="J81" s="134">
        <v>0</v>
      </c>
      <c r="K81" s="134">
        <v>0</v>
      </c>
      <c r="L81" s="134">
        <f t="shared" si="6"/>
        <v>0</v>
      </c>
      <c r="M81" s="134">
        <f t="shared" si="2"/>
        <v>0</v>
      </c>
      <c r="N81" s="134">
        <f t="shared" si="3"/>
        <v>0</v>
      </c>
    </row>
    <row r="82" spans="1:14" ht="15">
      <c r="A82" s="5" t="s">
        <v>581</v>
      </c>
      <c r="B82" s="5" t="s">
        <v>301</v>
      </c>
      <c r="C82" s="134"/>
      <c r="D82" s="134"/>
      <c r="E82" s="134"/>
      <c r="F82" s="134">
        <v>0</v>
      </c>
      <c r="G82" s="134">
        <v>0</v>
      </c>
      <c r="H82" s="134">
        <v>0</v>
      </c>
      <c r="I82" s="134">
        <v>0</v>
      </c>
      <c r="J82" s="134">
        <v>0</v>
      </c>
      <c r="K82" s="134">
        <v>0</v>
      </c>
      <c r="L82" s="134">
        <f t="shared" si="6"/>
        <v>0</v>
      </c>
      <c r="M82" s="134">
        <f t="shared" si="2"/>
        <v>0</v>
      </c>
      <c r="N82" s="134">
        <f t="shared" si="3"/>
        <v>0</v>
      </c>
    </row>
    <row r="83" spans="1:14" ht="15">
      <c r="A83" s="5" t="s">
        <v>578</v>
      </c>
      <c r="B83" s="5" t="s">
        <v>302</v>
      </c>
      <c r="C83" s="134"/>
      <c r="D83" s="134"/>
      <c r="E83" s="134"/>
      <c r="F83" s="134">
        <v>0</v>
      </c>
      <c r="G83" s="134">
        <v>0</v>
      </c>
      <c r="H83" s="134">
        <v>0</v>
      </c>
      <c r="I83" s="134">
        <v>0</v>
      </c>
      <c r="J83" s="134">
        <v>0</v>
      </c>
      <c r="K83" s="134">
        <v>0</v>
      </c>
      <c r="L83" s="134">
        <f t="shared" si="6"/>
        <v>0</v>
      </c>
      <c r="M83" s="134">
        <f t="shared" si="2"/>
        <v>0</v>
      </c>
      <c r="N83" s="134">
        <f t="shared" si="3"/>
        <v>0</v>
      </c>
    </row>
    <row r="84" spans="1:14" ht="15">
      <c r="A84" s="5" t="s">
        <v>579</v>
      </c>
      <c r="B84" s="5" t="s">
        <v>302</v>
      </c>
      <c r="C84" s="134">
        <v>0</v>
      </c>
      <c r="D84" s="134">
        <v>0</v>
      </c>
      <c r="E84" s="134">
        <v>0</v>
      </c>
      <c r="F84" s="134">
        <v>0</v>
      </c>
      <c r="G84" s="134">
        <v>0</v>
      </c>
      <c r="H84" s="134">
        <v>0</v>
      </c>
      <c r="I84" s="134">
        <v>0</v>
      </c>
      <c r="J84" s="134">
        <v>0</v>
      </c>
      <c r="K84" s="134">
        <v>0</v>
      </c>
      <c r="L84" s="134">
        <f t="shared" si="6"/>
        <v>0</v>
      </c>
      <c r="M84" s="134">
        <f t="shared" si="2"/>
        <v>0</v>
      </c>
      <c r="N84" s="134">
        <f t="shared" si="3"/>
        <v>0</v>
      </c>
    </row>
    <row r="85" spans="1:14" ht="15">
      <c r="A85" s="7" t="s">
        <v>472</v>
      </c>
      <c r="B85" s="7" t="s">
        <v>303</v>
      </c>
      <c r="C85" s="134">
        <f>SUM(C81:C84)</f>
        <v>0</v>
      </c>
      <c r="D85" s="134">
        <f>SUM(D81:D84)</f>
        <v>0</v>
      </c>
      <c r="E85" s="134">
        <f>SUM(E81:E84)</f>
        <v>0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134">
        <f t="shared" si="6"/>
        <v>0</v>
      </c>
      <c r="M85" s="134">
        <f t="shared" si="2"/>
        <v>0</v>
      </c>
      <c r="N85" s="134">
        <f t="shared" si="3"/>
        <v>0</v>
      </c>
    </row>
    <row r="86" spans="1:14" ht="15">
      <c r="A86" s="34" t="s">
        <v>304</v>
      </c>
      <c r="B86" s="5" t="s">
        <v>305</v>
      </c>
      <c r="C86" s="134">
        <v>0</v>
      </c>
      <c r="D86" s="134"/>
      <c r="E86" s="134"/>
      <c r="F86" s="134">
        <v>0</v>
      </c>
      <c r="G86" s="134">
        <v>0</v>
      </c>
      <c r="H86" s="134">
        <v>0</v>
      </c>
      <c r="I86" s="134">
        <v>0</v>
      </c>
      <c r="J86" s="134">
        <v>0</v>
      </c>
      <c r="K86" s="134">
        <v>0</v>
      </c>
      <c r="L86" s="134">
        <f t="shared" si="6"/>
        <v>0</v>
      </c>
      <c r="M86" s="134">
        <f t="shared" si="2"/>
        <v>0</v>
      </c>
      <c r="N86" s="134">
        <f t="shared" si="3"/>
        <v>0</v>
      </c>
    </row>
    <row r="87" spans="1:14" ht="15">
      <c r="A87" s="34" t="s">
        <v>306</v>
      </c>
      <c r="B87" s="5" t="s">
        <v>307</v>
      </c>
      <c r="C87" s="134">
        <v>0</v>
      </c>
      <c r="D87" s="134">
        <v>0</v>
      </c>
      <c r="E87" s="134">
        <v>0</v>
      </c>
      <c r="F87" s="134">
        <v>0</v>
      </c>
      <c r="G87" s="134">
        <v>0</v>
      </c>
      <c r="H87" s="134">
        <v>0</v>
      </c>
      <c r="I87" s="134">
        <v>0</v>
      </c>
      <c r="J87" s="134">
        <v>0</v>
      </c>
      <c r="K87" s="134">
        <v>0</v>
      </c>
      <c r="L87" s="134">
        <f t="shared" si="6"/>
        <v>0</v>
      </c>
      <c r="M87" s="134">
        <f t="shared" si="2"/>
        <v>0</v>
      </c>
      <c r="N87" s="134">
        <f t="shared" si="3"/>
        <v>0</v>
      </c>
    </row>
    <row r="88" spans="1:14" ht="15">
      <c r="A88" s="34" t="s">
        <v>308</v>
      </c>
      <c r="B88" s="5" t="s">
        <v>309</v>
      </c>
      <c r="C88" s="134">
        <v>0</v>
      </c>
      <c r="D88" s="134">
        <v>0</v>
      </c>
      <c r="E88" s="134">
        <v>0</v>
      </c>
      <c r="F88" s="134">
        <v>0</v>
      </c>
      <c r="G88" s="134">
        <v>0</v>
      </c>
      <c r="H88" s="134">
        <v>0</v>
      </c>
      <c r="I88" s="134">
        <v>0</v>
      </c>
      <c r="J88" s="134">
        <v>0</v>
      </c>
      <c r="K88" s="134">
        <v>0</v>
      </c>
      <c r="L88" s="134">
        <f t="shared" si="6"/>
        <v>0</v>
      </c>
      <c r="M88" s="134">
        <f t="shared" si="2"/>
        <v>0</v>
      </c>
      <c r="N88" s="134">
        <f t="shared" si="3"/>
        <v>0</v>
      </c>
    </row>
    <row r="89" spans="1:14" ht="15">
      <c r="A89" s="34" t="s">
        <v>310</v>
      </c>
      <c r="B89" s="5" t="s">
        <v>311</v>
      </c>
      <c r="C89" s="134">
        <v>0</v>
      </c>
      <c r="D89" s="134">
        <v>0</v>
      </c>
      <c r="E89" s="134">
        <v>0</v>
      </c>
      <c r="F89" s="134">
        <v>0</v>
      </c>
      <c r="G89" s="134">
        <v>0</v>
      </c>
      <c r="H89" s="134">
        <v>0</v>
      </c>
      <c r="I89" s="134">
        <v>0</v>
      </c>
      <c r="J89" s="134">
        <v>0</v>
      </c>
      <c r="K89" s="134">
        <v>0</v>
      </c>
      <c r="L89" s="134">
        <f t="shared" si="6"/>
        <v>0</v>
      </c>
      <c r="M89" s="134">
        <f aca="true" t="shared" si="7" ref="M89:M99">+D89+G89+J89</f>
        <v>0</v>
      </c>
      <c r="N89" s="134">
        <f aca="true" t="shared" si="8" ref="N89:N99">+E89+H89+K89</f>
        <v>0</v>
      </c>
    </row>
    <row r="90" spans="1:14" ht="15">
      <c r="A90" s="12" t="s">
        <v>454</v>
      </c>
      <c r="B90" s="5" t="s">
        <v>312</v>
      </c>
      <c r="C90" s="134">
        <v>0</v>
      </c>
      <c r="D90" s="134">
        <v>0</v>
      </c>
      <c r="E90" s="134">
        <v>0</v>
      </c>
      <c r="F90" s="134">
        <v>0</v>
      </c>
      <c r="G90" s="134">
        <v>0</v>
      </c>
      <c r="H90" s="134">
        <v>0</v>
      </c>
      <c r="I90" s="134">
        <v>0</v>
      </c>
      <c r="J90" s="134">
        <v>0</v>
      </c>
      <c r="K90" s="134">
        <v>0</v>
      </c>
      <c r="L90" s="134">
        <f t="shared" si="6"/>
        <v>0</v>
      </c>
      <c r="M90" s="134">
        <f t="shared" si="7"/>
        <v>0</v>
      </c>
      <c r="N90" s="134">
        <f t="shared" si="8"/>
        <v>0</v>
      </c>
    </row>
    <row r="91" spans="1:14" ht="15">
      <c r="A91" s="14" t="s">
        <v>473</v>
      </c>
      <c r="B91" s="7" t="s">
        <v>314</v>
      </c>
      <c r="C91" s="134">
        <f>SUM(C85:C90)</f>
        <v>0</v>
      </c>
      <c r="D91" s="134">
        <f>SUM(D85:D90)</f>
        <v>0</v>
      </c>
      <c r="E91" s="134">
        <f>SUM(E85:E90)</f>
        <v>0</v>
      </c>
      <c r="F91" s="134">
        <v>0</v>
      </c>
      <c r="G91" s="134">
        <v>0</v>
      </c>
      <c r="H91" s="134">
        <v>0</v>
      </c>
      <c r="I91" s="134">
        <v>0</v>
      </c>
      <c r="J91" s="134">
        <v>0</v>
      </c>
      <c r="K91" s="134">
        <v>0</v>
      </c>
      <c r="L91" s="134">
        <f t="shared" si="6"/>
        <v>0</v>
      </c>
      <c r="M91" s="134">
        <f t="shared" si="7"/>
        <v>0</v>
      </c>
      <c r="N91" s="134">
        <f t="shared" si="8"/>
        <v>0</v>
      </c>
    </row>
    <row r="92" spans="1:14" ht="15">
      <c r="A92" s="12" t="s">
        <v>315</v>
      </c>
      <c r="B92" s="5" t="s">
        <v>316</v>
      </c>
      <c r="C92" s="134">
        <v>0</v>
      </c>
      <c r="D92" s="134">
        <v>0</v>
      </c>
      <c r="E92" s="134">
        <v>0</v>
      </c>
      <c r="F92" s="134">
        <v>0</v>
      </c>
      <c r="G92" s="134">
        <v>0</v>
      </c>
      <c r="H92" s="134">
        <v>0</v>
      </c>
      <c r="I92" s="134">
        <v>0</v>
      </c>
      <c r="J92" s="134">
        <v>0</v>
      </c>
      <c r="K92" s="134">
        <v>0</v>
      </c>
      <c r="L92" s="134">
        <f t="shared" si="6"/>
        <v>0</v>
      </c>
      <c r="M92" s="134">
        <f t="shared" si="7"/>
        <v>0</v>
      </c>
      <c r="N92" s="134">
        <f t="shared" si="8"/>
        <v>0</v>
      </c>
    </row>
    <row r="93" spans="1:14" ht="15">
      <c r="A93" s="12" t="s">
        <v>317</v>
      </c>
      <c r="B93" s="5" t="s">
        <v>318</v>
      </c>
      <c r="C93" s="134">
        <v>0</v>
      </c>
      <c r="D93" s="134">
        <v>0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f t="shared" si="6"/>
        <v>0</v>
      </c>
      <c r="M93" s="134">
        <f t="shared" si="7"/>
        <v>0</v>
      </c>
      <c r="N93" s="134">
        <f t="shared" si="8"/>
        <v>0</v>
      </c>
    </row>
    <row r="94" spans="1:14" ht="15">
      <c r="A94" s="34" t="s">
        <v>319</v>
      </c>
      <c r="B94" s="5" t="s">
        <v>320</v>
      </c>
      <c r="C94" s="134">
        <v>0</v>
      </c>
      <c r="D94" s="134">
        <v>0</v>
      </c>
      <c r="E94" s="134"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134">
        <v>0</v>
      </c>
      <c r="L94" s="134">
        <f t="shared" si="6"/>
        <v>0</v>
      </c>
      <c r="M94" s="134">
        <f t="shared" si="7"/>
        <v>0</v>
      </c>
      <c r="N94" s="134">
        <f t="shared" si="8"/>
        <v>0</v>
      </c>
    </row>
    <row r="95" spans="1:14" ht="15">
      <c r="A95" s="34" t="s">
        <v>455</v>
      </c>
      <c r="B95" s="5" t="s">
        <v>321</v>
      </c>
      <c r="C95" s="134">
        <v>0</v>
      </c>
      <c r="D95" s="134">
        <v>0</v>
      </c>
      <c r="E95" s="134">
        <v>0</v>
      </c>
      <c r="F95" s="134">
        <v>0</v>
      </c>
      <c r="G95" s="134">
        <v>0</v>
      </c>
      <c r="H95" s="134">
        <v>0</v>
      </c>
      <c r="I95" s="134">
        <v>0</v>
      </c>
      <c r="J95" s="134">
        <v>0</v>
      </c>
      <c r="K95" s="134">
        <v>0</v>
      </c>
      <c r="L95" s="134">
        <f t="shared" si="6"/>
        <v>0</v>
      </c>
      <c r="M95" s="134">
        <f t="shared" si="7"/>
        <v>0</v>
      </c>
      <c r="N95" s="134">
        <f t="shared" si="8"/>
        <v>0</v>
      </c>
    </row>
    <row r="96" spans="1:14" ht="15">
      <c r="A96" s="13" t="s">
        <v>474</v>
      </c>
      <c r="B96" s="7" t="s">
        <v>322</v>
      </c>
      <c r="C96" s="134">
        <f>SUM(C92:C95)</f>
        <v>0</v>
      </c>
      <c r="D96" s="134">
        <f>SUM(D92:D95)</f>
        <v>0</v>
      </c>
      <c r="E96" s="134">
        <f>SUM(E92:E95)</f>
        <v>0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134">
        <v>0</v>
      </c>
      <c r="L96" s="134">
        <f t="shared" si="6"/>
        <v>0</v>
      </c>
      <c r="M96" s="134">
        <f t="shared" si="7"/>
        <v>0</v>
      </c>
      <c r="N96" s="134">
        <f t="shared" si="8"/>
        <v>0</v>
      </c>
    </row>
    <row r="97" spans="1:14" ht="15">
      <c r="A97" s="14" t="s">
        <v>323</v>
      </c>
      <c r="B97" s="7" t="s">
        <v>324</v>
      </c>
      <c r="C97" s="134">
        <v>0</v>
      </c>
      <c r="D97" s="134">
        <v>0</v>
      </c>
      <c r="E97" s="134">
        <v>0</v>
      </c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134">
        <f t="shared" si="6"/>
        <v>0</v>
      </c>
      <c r="M97" s="134">
        <f t="shared" si="7"/>
        <v>0</v>
      </c>
      <c r="N97" s="134">
        <f t="shared" si="8"/>
        <v>0</v>
      </c>
    </row>
    <row r="98" spans="1:14" ht="15.75">
      <c r="A98" s="99" t="s">
        <v>475</v>
      </c>
      <c r="B98" s="100" t="s">
        <v>325</v>
      </c>
      <c r="C98" s="165">
        <f>+C91+C96+C97</f>
        <v>0</v>
      </c>
      <c r="D98" s="165">
        <f>+D91+D96+D97</f>
        <v>0</v>
      </c>
      <c r="E98" s="195">
        <f>+E91+E96+E97</f>
        <v>0</v>
      </c>
      <c r="F98" s="195">
        <v>0</v>
      </c>
      <c r="G98" s="195">
        <v>0</v>
      </c>
      <c r="H98" s="195">
        <v>0</v>
      </c>
      <c r="I98" s="195">
        <v>0</v>
      </c>
      <c r="J98" s="195">
        <v>0</v>
      </c>
      <c r="K98" s="195">
        <v>0</v>
      </c>
      <c r="L98" s="195">
        <f t="shared" si="6"/>
        <v>0</v>
      </c>
      <c r="M98" s="195">
        <f t="shared" si="7"/>
        <v>0</v>
      </c>
      <c r="N98" s="195">
        <f t="shared" si="8"/>
        <v>0</v>
      </c>
    </row>
    <row r="99" spans="1:14" ht="15.75">
      <c r="A99" s="105" t="s">
        <v>457</v>
      </c>
      <c r="B99" s="109"/>
      <c r="C99" s="196">
        <f>+C69+C98</f>
        <v>156013248</v>
      </c>
      <c r="D99" s="196">
        <f>+D69+D98</f>
        <v>186286214</v>
      </c>
      <c r="E99" s="196">
        <f>+E69+E98</f>
        <v>173705691</v>
      </c>
      <c r="F99" s="197">
        <v>0</v>
      </c>
      <c r="G99" s="197">
        <v>0</v>
      </c>
      <c r="H99" s="197">
        <v>0</v>
      </c>
      <c r="I99" s="197">
        <v>0</v>
      </c>
      <c r="J99" s="197">
        <v>0</v>
      </c>
      <c r="K99" s="197">
        <v>0</v>
      </c>
      <c r="L99" s="197">
        <f t="shared" si="6"/>
        <v>156013248</v>
      </c>
      <c r="M99" s="197">
        <f t="shared" si="7"/>
        <v>186286214</v>
      </c>
      <c r="N99" s="197">
        <f t="shared" si="8"/>
        <v>173705691</v>
      </c>
    </row>
  </sheetData>
  <sheetProtection/>
  <mergeCells count="8">
    <mergeCell ref="I6:K6"/>
    <mergeCell ref="L6:N6"/>
    <mergeCell ref="A2:N2"/>
    <mergeCell ref="A3:N3"/>
    <mergeCell ref="A6:A7"/>
    <mergeCell ref="B6:B7"/>
    <mergeCell ref="C6:E6"/>
    <mergeCell ref="F6:H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99"/>
  <sheetViews>
    <sheetView zoomScalePageLayoutView="0" workbookViewId="0" topLeftCell="A64">
      <selection activeCell="A88" sqref="A88:IV88"/>
    </sheetView>
  </sheetViews>
  <sheetFormatPr defaultColWidth="9.140625" defaultRowHeight="15"/>
  <cols>
    <col min="1" max="1" width="92.57421875" style="0" customWidth="1"/>
    <col min="3" max="3" width="11.00390625" style="0" customWidth="1"/>
    <col min="4" max="4" width="13.00390625" style="0" customWidth="1"/>
    <col min="5" max="5" width="11.7109375" style="0" customWidth="1"/>
    <col min="6" max="7" width="12.28125" style="0" customWidth="1"/>
    <col min="8" max="8" width="11.28125" style="0" customWidth="1"/>
    <col min="10" max="10" width="12.28125" style="0" customWidth="1"/>
    <col min="11" max="11" width="10.8515625" style="0" customWidth="1"/>
    <col min="12" max="12" width="9.8515625" style="0" bestFit="1" customWidth="1"/>
    <col min="13" max="13" width="13.57421875" style="0" customWidth="1"/>
    <col min="14" max="14" width="11.28125" style="0" customWidth="1"/>
  </cols>
  <sheetData>
    <row r="1" ht="15">
      <c r="K1" t="s">
        <v>949</v>
      </c>
    </row>
    <row r="2" spans="1:14" ht="24" customHeight="1">
      <c r="A2" s="379" t="s">
        <v>946</v>
      </c>
      <c r="B2" s="396"/>
      <c r="C2" s="396"/>
      <c r="D2" s="396"/>
      <c r="E2" s="396"/>
      <c r="F2" s="381"/>
      <c r="G2" s="382"/>
      <c r="H2" s="382"/>
      <c r="I2" s="382"/>
      <c r="J2" s="382"/>
      <c r="K2" s="382"/>
      <c r="L2" s="382"/>
      <c r="M2" s="382"/>
      <c r="N2" s="382"/>
    </row>
    <row r="3" spans="1:14" ht="24" customHeight="1">
      <c r="A3" s="383" t="s">
        <v>898</v>
      </c>
      <c r="B3" s="380"/>
      <c r="C3" s="380"/>
      <c r="D3" s="380"/>
      <c r="E3" s="380"/>
      <c r="F3" s="381"/>
      <c r="G3" s="382"/>
      <c r="H3" s="382"/>
      <c r="I3" s="382"/>
      <c r="J3" s="382"/>
      <c r="K3" s="382"/>
      <c r="L3" s="382"/>
      <c r="M3" s="382"/>
      <c r="N3" s="382"/>
    </row>
    <row r="4" ht="18">
      <c r="A4" s="40"/>
    </row>
    <row r="5" ht="15">
      <c r="A5" s="145" t="s">
        <v>828</v>
      </c>
    </row>
    <row r="6" spans="1:14" ht="30" customHeight="1">
      <c r="A6" s="384" t="s">
        <v>24</v>
      </c>
      <c r="B6" s="386" t="s">
        <v>25</v>
      </c>
      <c r="C6" s="395" t="s">
        <v>531</v>
      </c>
      <c r="D6" s="395"/>
      <c r="E6" s="395"/>
      <c r="F6" s="395" t="s">
        <v>532</v>
      </c>
      <c r="G6" s="395"/>
      <c r="H6" s="395"/>
      <c r="I6" s="395" t="s">
        <v>533</v>
      </c>
      <c r="J6" s="395"/>
      <c r="K6" s="395"/>
      <c r="L6" s="391" t="s">
        <v>629</v>
      </c>
      <c r="M6" s="391"/>
      <c r="N6" s="391"/>
    </row>
    <row r="7" spans="1:14" ht="26.25" customHeight="1">
      <c r="A7" s="397"/>
      <c r="B7" s="398"/>
      <c r="C7" s="3" t="s">
        <v>631</v>
      </c>
      <c r="D7" s="3" t="s">
        <v>652</v>
      </c>
      <c r="E7" s="81" t="s">
        <v>653</v>
      </c>
      <c r="F7" s="3" t="s">
        <v>631</v>
      </c>
      <c r="G7" s="3" t="s">
        <v>652</v>
      </c>
      <c r="H7" s="81" t="s">
        <v>653</v>
      </c>
      <c r="I7" s="3" t="s">
        <v>631</v>
      </c>
      <c r="J7" s="3" t="s">
        <v>652</v>
      </c>
      <c r="K7" s="81" t="s">
        <v>653</v>
      </c>
      <c r="L7" s="3" t="s">
        <v>631</v>
      </c>
      <c r="M7" s="3" t="s">
        <v>652</v>
      </c>
      <c r="N7" s="81" t="s">
        <v>653</v>
      </c>
    </row>
    <row r="8" spans="1:14" ht="15" customHeight="1">
      <c r="A8" s="30" t="s">
        <v>203</v>
      </c>
      <c r="B8" s="6" t="s">
        <v>204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f>SUM(C8+F8+I8)</f>
        <v>0</v>
      </c>
      <c r="M8" s="134">
        <f>SUM(D8+G8+J8)</f>
        <v>0</v>
      </c>
      <c r="N8" s="134">
        <f>SUM(E8+H8+K8)</f>
        <v>0</v>
      </c>
    </row>
    <row r="9" spans="1:14" ht="15" customHeight="1">
      <c r="A9" s="5" t="s">
        <v>205</v>
      </c>
      <c r="B9" s="6" t="s">
        <v>206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f aca="true" t="shared" si="0" ref="L9:L73">SUM(C9+F9+I9)</f>
        <v>0</v>
      </c>
      <c r="M9" s="134">
        <f aca="true" t="shared" si="1" ref="M9:M73">SUM(D9+G9+J9)</f>
        <v>0</v>
      </c>
      <c r="N9" s="134">
        <f aca="true" t="shared" si="2" ref="N9:N73">SUM(E9+H9+K9)</f>
        <v>0</v>
      </c>
    </row>
    <row r="10" spans="1:14" ht="15" customHeight="1">
      <c r="A10" s="5" t="s">
        <v>207</v>
      </c>
      <c r="B10" s="6" t="s">
        <v>208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f t="shared" si="0"/>
        <v>0</v>
      </c>
      <c r="M10" s="134">
        <f t="shared" si="1"/>
        <v>0</v>
      </c>
      <c r="N10" s="134">
        <f t="shared" si="2"/>
        <v>0</v>
      </c>
    </row>
    <row r="11" spans="1:14" ht="15" customHeight="1">
      <c r="A11" s="5" t="s">
        <v>209</v>
      </c>
      <c r="B11" s="6" t="s">
        <v>210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f t="shared" si="0"/>
        <v>0</v>
      </c>
      <c r="M11" s="134">
        <f t="shared" si="1"/>
        <v>0</v>
      </c>
      <c r="N11" s="134">
        <f t="shared" si="2"/>
        <v>0</v>
      </c>
    </row>
    <row r="12" spans="1:14" ht="15" customHeight="1">
      <c r="A12" s="5" t="s">
        <v>211</v>
      </c>
      <c r="B12" s="6" t="s">
        <v>212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f t="shared" si="0"/>
        <v>0</v>
      </c>
      <c r="M12" s="134">
        <f t="shared" si="1"/>
        <v>0</v>
      </c>
      <c r="N12" s="134">
        <f t="shared" si="2"/>
        <v>0</v>
      </c>
    </row>
    <row r="13" spans="1:14" ht="15" customHeight="1">
      <c r="A13" s="5" t="s">
        <v>213</v>
      </c>
      <c r="B13" s="6" t="s">
        <v>214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f t="shared" si="0"/>
        <v>0</v>
      </c>
      <c r="M13" s="134">
        <f t="shared" si="1"/>
        <v>0</v>
      </c>
      <c r="N13" s="134">
        <f t="shared" si="2"/>
        <v>0</v>
      </c>
    </row>
    <row r="14" spans="1:14" s="166" customFormat="1" ht="15" customHeight="1">
      <c r="A14" s="7" t="s">
        <v>459</v>
      </c>
      <c r="B14" s="8" t="s">
        <v>215</v>
      </c>
      <c r="C14" s="158">
        <f>SUM(C8:C13)</f>
        <v>0</v>
      </c>
      <c r="D14" s="158">
        <f aca="true" t="shared" si="3" ref="D14:K14">SUM(D8:D13)</f>
        <v>0</v>
      </c>
      <c r="E14" s="158">
        <f t="shared" si="3"/>
        <v>0</v>
      </c>
      <c r="F14" s="158">
        <f t="shared" si="3"/>
        <v>0</v>
      </c>
      <c r="G14" s="158">
        <f t="shared" si="3"/>
        <v>0</v>
      </c>
      <c r="H14" s="158">
        <f t="shared" si="3"/>
        <v>0</v>
      </c>
      <c r="I14" s="158">
        <f t="shared" si="3"/>
        <v>0</v>
      </c>
      <c r="J14" s="158">
        <f t="shared" si="3"/>
        <v>0</v>
      </c>
      <c r="K14" s="158">
        <f t="shared" si="3"/>
        <v>0</v>
      </c>
      <c r="L14" s="158">
        <f t="shared" si="0"/>
        <v>0</v>
      </c>
      <c r="M14" s="158">
        <f t="shared" si="1"/>
        <v>0</v>
      </c>
      <c r="N14" s="158">
        <f t="shared" si="2"/>
        <v>0</v>
      </c>
    </row>
    <row r="15" spans="1:14" ht="15" customHeight="1">
      <c r="A15" s="5" t="s">
        <v>216</v>
      </c>
      <c r="B15" s="6" t="s">
        <v>217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f t="shared" si="0"/>
        <v>0</v>
      </c>
      <c r="M15" s="134">
        <f t="shared" si="1"/>
        <v>0</v>
      </c>
      <c r="N15" s="134">
        <f t="shared" si="2"/>
        <v>0</v>
      </c>
    </row>
    <row r="16" spans="1:14" ht="15" customHeight="1">
      <c r="A16" s="5" t="s">
        <v>218</v>
      </c>
      <c r="B16" s="6" t="s">
        <v>219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f t="shared" si="0"/>
        <v>0</v>
      </c>
      <c r="M16" s="134">
        <f t="shared" si="1"/>
        <v>0</v>
      </c>
      <c r="N16" s="134">
        <f t="shared" si="2"/>
        <v>0</v>
      </c>
    </row>
    <row r="17" spans="1:14" ht="15" customHeight="1">
      <c r="A17" s="5" t="s">
        <v>421</v>
      </c>
      <c r="B17" s="6" t="s">
        <v>220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f t="shared" si="0"/>
        <v>0</v>
      </c>
      <c r="M17" s="134">
        <f t="shared" si="1"/>
        <v>0</v>
      </c>
      <c r="N17" s="134">
        <f t="shared" si="2"/>
        <v>0</v>
      </c>
    </row>
    <row r="18" spans="1:14" ht="15" customHeight="1">
      <c r="A18" s="5" t="s">
        <v>422</v>
      </c>
      <c r="B18" s="6" t="s">
        <v>221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f t="shared" si="0"/>
        <v>0</v>
      </c>
      <c r="M18" s="134">
        <f t="shared" si="1"/>
        <v>0</v>
      </c>
      <c r="N18" s="134">
        <f t="shared" si="2"/>
        <v>0</v>
      </c>
    </row>
    <row r="19" spans="1:14" ht="15" customHeight="1">
      <c r="A19" s="5" t="s">
        <v>423</v>
      </c>
      <c r="B19" s="6" t="s">
        <v>222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f t="shared" si="1"/>
        <v>0</v>
      </c>
      <c r="N19" s="134">
        <f t="shared" si="2"/>
        <v>0</v>
      </c>
    </row>
    <row r="20" spans="1:14" ht="15" customHeight="1">
      <c r="A20" s="36" t="s">
        <v>460</v>
      </c>
      <c r="B20" s="42" t="s">
        <v>223</v>
      </c>
      <c r="C20" s="158">
        <f>SUM(C14:C19)</f>
        <v>0</v>
      </c>
      <c r="D20" s="158">
        <f>SUM(D14:D19)</f>
        <v>0</v>
      </c>
      <c r="E20" s="158">
        <f>SUM(E14:E19)</f>
        <v>0</v>
      </c>
      <c r="F20" s="158">
        <f aca="true" t="shared" si="4" ref="F20:K20">SUM(F14:F19)</f>
        <v>0</v>
      </c>
      <c r="G20" s="158">
        <f t="shared" si="4"/>
        <v>0</v>
      </c>
      <c r="H20" s="158">
        <f t="shared" si="4"/>
        <v>0</v>
      </c>
      <c r="I20" s="158">
        <f t="shared" si="4"/>
        <v>0</v>
      </c>
      <c r="J20" s="158">
        <f t="shared" si="4"/>
        <v>0</v>
      </c>
      <c r="K20" s="158">
        <f t="shared" si="4"/>
        <v>0</v>
      </c>
      <c r="L20" s="158">
        <f t="shared" si="0"/>
        <v>0</v>
      </c>
      <c r="M20" s="158">
        <f t="shared" si="1"/>
        <v>0</v>
      </c>
      <c r="N20" s="158">
        <f t="shared" si="2"/>
        <v>0</v>
      </c>
    </row>
    <row r="21" spans="1:14" ht="15" customHeight="1">
      <c r="A21" s="5" t="s">
        <v>427</v>
      </c>
      <c r="B21" s="6" t="s">
        <v>232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f t="shared" si="0"/>
        <v>0</v>
      </c>
      <c r="M21" s="134">
        <f t="shared" si="1"/>
        <v>0</v>
      </c>
      <c r="N21" s="134">
        <f t="shared" si="2"/>
        <v>0</v>
      </c>
    </row>
    <row r="22" spans="1:14" ht="15" customHeight="1">
      <c r="A22" s="5" t="s">
        <v>428</v>
      </c>
      <c r="B22" s="6" t="s">
        <v>233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f t="shared" si="0"/>
        <v>0</v>
      </c>
      <c r="M22" s="134">
        <f t="shared" si="1"/>
        <v>0</v>
      </c>
      <c r="N22" s="134">
        <f t="shared" si="2"/>
        <v>0</v>
      </c>
    </row>
    <row r="23" spans="1:14" ht="15" customHeight="1">
      <c r="A23" s="7" t="s">
        <v>462</v>
      </c>
      <c r="B23" s="8" t="s">
        <v>234</v>
      </c>
      <c r="C23" s="158">
        <f>SUM(C21:C22)</f>
        <v>0</v>
      </c>
      <c r="D23" s="158">
        <f>SUM(D21:D22)</f>
        <v>0</v>
      </c>
      <c r="E23" s="158">
        <f>SUM(E21:E22)</f>
        <v>0</v>
      </c>
      <c r="F23" s="158">
        <f aca="true" t="shared" si="5" ref="F23:K23">SUM(F21:F22)</f>
        <v>0</v>
      </c>
      <c r="G23" s="158">
        <f t="shared" si="5"/>
        <v>0</v>
      </c>
      <c r="H23" s="158">
        <f t="shared" si="5"/>
        <v>0</v>
      </c>
      <c r="I23" s="158">
        <f t="shared" si="5"/>
        <v>0</v>
      </c>
      <c r="J23" s="158">
        <f t="shared" si="5"/>
        <v>0</v>
      </c>
      <c r="K23" s="158">
        <f t="shared" si="5"/>
        <v>0</v>
      </c>
      <c r="L23" s="158">
        <f t="shared" si="0"/>
        <v>0</v>
      </c>
      <c r="M23" s="158">
        <f t="shared" si="1"/>
        <v>0</v>
      </c>
      <c r="N23" s="158">
        <f t="shared" si="2"/>
        <v>0</v>
      </c>
    </row>
    <row r="24" spans="1:14" ht="15" customHeight="1">
      <c r="A24" s="5" t="s">
        <v>429</v>
      </c>
      <c r="B24" s="6" t="s">
        <v>235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f t="shared" si="0"/>
        <v>0</v>
      </c>
      <c r="M24" s="134">
        <f t="shared" si="1"/>
        <v>0</v>
      </c>
      <c r="N24" s="134">
        <f t="shared" si="2"/>
        <v>0</v>
      </c>
    </row>
    <row r="25" spans="1:14" ht="15" customHeight="1">
      <c r="A25" s="5" t="s">
        <v>430</v>
      </c>
      <c r="B25" s="6" t="s">
        <v>236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f t="shared" si="0"/>
        <v>0</v>
      </c>
      <c r="M25" s="134">
        <f t="shared" si="1"/>
        <v>0</v>
      </c>
      <c r="N25" s="134">
        <f t="shared" si="2"/>
        <v>0</v>
      </c>
    </row>
    <row r="26" spans="1:14" ht="15" customHeight="1">
      <c r="A26" s="5" t="s">
        <v>431</v>
      </c>
      <c r="B26" s="6" t="s">
        <v>237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f t="shared" si="0"/>
        <v>0</v>
      </c>
      <c r="M26" s="134">
        <f t="shared" si="1"/>
        <v>0</v>
      </c>
      <c r="N26" s="134">
        <f t="shared" si="2"/>
        <v>0</v>
      </c>
    </row>
    <row r="27" spans="1:14" ht="15" customHeight="1">
      <c r="A27" s="5" t="s">
        <v>432</v>
      </c>
      <c r="B27" s="6" t="s">
        <v>238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f t="shared" si="0"/>
        <v>0</v>
      </c>
      <c r="M27" s="134">
        <f t="shared" si="1"/>
        <v>0</v>
      </c>
      <c r="N27" s="134">
        <f t="shared" si="2"/>
        <v>0</v>
      </c>
    </row>
    <row r="28" spans="1:14" ht="15" customHeight="1">
      <c r="A28" s="5" t="s">
        <v>433</v>
      </c>
      <c r="B28" s="6" t="s">
        <v>241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f t="shared" si="0"/>
        <v>0</v>
      </c>
      <c r="M28" s="134">
        <f t="shared" si="1"/>
        <v>0</v>
      </c>
      <c r="N28" s="134">
        <f t="shared" si="2"/>
        <v>0</v>
      </c>
    </row>
    <row r="29" spans="1:14" ht="15" customHeight="1">
      <c r="A29" s="5" t="s">
        <v>242</v>
      </c>
      <c r="B29" s="6" t="s">
        <v>243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f t="shared" si="0"/>
        <v>0</v>
      </c>
      <c r="M29" s="134">
        <f t="shared" si="1"/>
        <v>0</v>
      </c>
      <c r="N29" s="134">
        <f t="shared" si="2"/>
        <v>0</v>
      </c>
    </row>
    <row r="30" spans="1:14" ht="15" customHeight="1">
      <c r="A30" s="5" t="s">
        <v>434</v>
      </c>
      <c r="B30" s="6" t="s">
        <v>244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f t="shared" si="0"/>
        <v>0</v>
      </c>
      <c r="M30" s="134">
        <f t="shared" si="1"/>
        <v>0</v>
      </c>
      <c r="N30" s="134">
        <f t="shared" si="2"/>
        <v>0</v>
      </c>
    </row>
    <row r="31" spans="1:14" ht="15" customHeight="1">
      <c r="A31" s="5" t="s">
        <v>435</v>
      </c>
      <c r="B31" s="6" t="s">
        <v>249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f t="shared" si="0"/>
        <v>0</v>
      </c>
      <c r="M31" s="134">
        <f t="shared" si="1"/>
        <v>0</v>
      </c>
      <c r="N31" s="134">
        <f t="shared" si="2"/>
        <v>0</v>
      </c>
    </row>
    <row r="32" spans="1:14" ht="15" customHeight="1">
      <c r="A32" s="7" t="s">
        <v>463</v>
      </c>
      <c r="B32" s="8" t="s">
        <v>252</v>
      </c>
      <c r="C32" s="158">
        <f>SUM(C27:C31)</f>
        <v>0</v>
      </c>
      <c r="D32" s="158">
        <f>SUM(D27:D31)</f>
        <v>0</v>
      </c>
      <c r="E32" s="158">
        <f>SUM(E27:E31)</f>
        <v>0</v>
      </c>
      <c r="F32" s="158">
        <f aca="true" t="shared" si="6" ref="F32:K32">SUM(F27:F31)</f>
        <v>0</v>
      </c>
      <c r="G32" s="158">
        <f t="shared" si="6"/>
        <v>0</v>
      </c>
      <c r="H32" s="158">
        <f t="shared" si="6"/>
        <v>0</v>
      </c>
      <c r="I32" s="158">
        <f t="shared" si="6"/>
        <v>0</v>
      </c>
      <c r="J32" s="158">
        <f t="shared" si="6"/>
        <v>0</v>
      </c>
      <c r="K32" s="158">
        <f t="shared" si="6"/>
        <v>0</v>
      </c>
      <c r="L32" s="158">
        <f t="shared" si="0"/>
        <v>0</v>
      </c>
      <c r="M32" s="158">
        <f t="shared" si="1"/>
        <v>0</v>
      </c>
      <c r="N32" s="158">
        <f t="shared" si="2"/>
        <v>0</v>
      </c>
    </row>
    <row r="33" spans="1:14" ht="15" customHeight="1">
      <c r="A33" s="5" t="s">
        <v>436</v>
      </c>
      <c r="B33" s="6" t="s">
        <v>253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f t="shared" si="0"/>
        <v>0</v>
      </c>
      <c r="M33" s="134">
        <f t="shared" si="1"/>
        <v>0</v>
      </c>
      <c r="N33" s="134">
        <f t="shared" si="2"/>
        <v>0</v>
      </c>
    </row>
    <row r="34" spans="1:14" ht="15" customHeight="1">
      <c r="A34" s="36" t="s">
        <v>464</v>
      </c>
      <c r="B34" s="42" t="s">
        <v>254</v>
      </c>
      <c r="C34" s="158">
        <f>SUM(C23+C24+C25+C26+C32+C33)</f>
        <v>0</v>
      </c>
      <c r="D34" s="158">
        <f>SUM(D23+D24+D25+D26+D32+D33)</f>
        <v>0</v>
      </c>
      <c r="E34" s="158">
        <f>SUM(E23+E24+E25+E26+E32+E33)</f>
        <v>0</v>
      </c>
      <c r="F34" s="158">
        <f aca="true" t="shared" si="7" ref="F34:K34">SUM(F23+F24+F25+F26+F32+F33)</f>
        <v>0</v>
      </c>
      <c r="G34" s="158">
        <f t="shared" si="7"/>
        <v>0</v>
      </c>
      <c r="H34" s="158">
        <f t="shared" si="7"/>
        <v>0</v>
      </c>
      <c r="I34" s="158">
        <f t="shared" si="7"/>
        <v>0</v>
      </c>
      <c r="J34" s="158">
        <f t="shared" si="7"/>
        <v>0</v>
      </c>
      <c r="K34" s="158">
        <f t="shared" si="7"/>
        <v>0</v>
      </c>
      <c r="L34" s="158">
        <f t="shared" si="0"/>
        <v>0</v>
      </c>
      <c r="M34" s="158">
        <f t="shared" si="1"/>
        <v>0</v>
      </c>
      <c r="N34" s="158">
        <f t="shared" si="2"/>
        <v>0</v>
      </c>
    </row>
    <row r="35" spans="1:14" ht="15" customHeight="1">
      <c r="A35" s="12" t="s">
        <v>255</v>
      </c>
      <c r="B35" s="6" t="s">
        <v>256</v>
      </c>
      <c r="C35" s="134">
        <v>0</v>
      </c>
      <c r="D35" s="134">
        <v>0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f t="shared" si="0"/>
        <v>0</v>
      </c>
      <c r="M35" s="134">
        <f t="shared" si="1"/>
        <v>0</v>
      </c>
      <c r="N35" s="134">
        <f t="shared" si="2"/>
        <v>0</v>
      </c>
    </row>
    <row r="36" spans="1:14" ht="15" customHeight="1">
      <c r="A36" s="12" t="s">
        <v>437</v>
      </c>
      <c r="B36" s="6" t="s">
        <v>257</v>
      </c>
      <c r="C36" s="134">
        <v>0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f t="shared" si="0"/>
        <v>0</v>
      </c>
      <c r="M36" s="134">
        <f t="shared" si="1"/>
        <v>0</v>
      </c>
      <c r="N36" s="134">
        <f t="shared" si="2"/>
        <v>0</v>
      </c>
    </row>
    <row r="37" spans="1:14" ht="15" customHeight="1">
      <c r="A37" s="12" t="s">
        <v>438</v>
      </c>
      <c r="B37" s="6" t="s">
        <v>258</v>
      </c>
      <c r="C37" s="134">
        <v>0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f t="shared" si="0"/>
        <v>0</v>
      </c>
      <c r="M37" s="134">
        <f t="shared" si="1"/>
        <v>0</v>
      </c>
      <c r="N37" s="134">
        <f t="shared" si="2"/>
        <v>0</v>
      </c>
    </row>
    <row r="38" spans="1:14" ht="15" customHeight="1">
      <c r="A38" s="12" t="s">
        <v>439</v>
      </c>
      <c r="B38" s="6" t="s">
        <v>259</v>
      </c>
      <c r="C38" s="134">
        <v>0</v>
      </c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f t="shared" si="0"/>
        <v>0</v>
      </c>
      <c r="M38" s="134">
        <f t="shared" si="1"/>
        <v>0</v>
      </c>
      <c r="N38" s="134">
        <f t="shared" si="2"/>
        <v>0</v>
      </c>
    </row>
    <row r="39" spans="1:14" ht="15" customHeight="1">
      <c r="A39" s="12" t="s">
        <v>260</v>
      </c>
      <c r="B39" s="6" t="s">
        <v>261</v>
      </c>
      <c r="C39" s="134">
        <v>1000560</v>
      </c>
      <c r="D39" s="134">
        <v>1033912</v>
      </c>
      <c r="E39" s="134">
        <v>575584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f t="shared" si="0"/>
        <v>1000560</v>
      </c>
      <c r="M39" s="134">
        <f t="shared" si="1"/>
        <v>1033912</v>
      </c>
      <c r="N39" s="134">
        <f t="shared" si="2"/>
        <v>575584</v>
      </c>
    </row>
    <row r="40" spans="1:14" ht="15" customHeight="1">
      <c r="A40" s="12" t="s">
        <v>262</v>
      </c>
      <c r="B40" s="6" t="s">
        <v>263</v>
      </c>
      <c r="C40" s="134">
        <v>0</v>
      </c>
      <c r="D40" s="134">
        <v>0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f t="shared" si="0"/>
        <v>0</v>
      </c>
      <c r="M40" s="134">
        <f t="shared" si="1"/>
        <v>0</v>
      </c>
      <c r="N40" s="134">
        <f t="shared" si="2"/>
        <v>0</v>
      </c>
    </row>
    <row r="41" spans="1:14" ht="15" customHeight="1">
      <c r="A41" s="12" t="s">
        <v>264</v>
      </c>
      <c r="B41" s="6" t="s">
        <v>265</v>
      </c>
      <c r="C41" s="134">
        <v>0</v>
      </c>
      <c r="D41" s="134">
        <v>0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f t="shared" si="0"/>
        <v>0</v>
      </c>
      <c r="M41" s="134">
        <f t="shared" si="1"/>
        <v>0</v>
      </c>
      <c r="N41" s="134">
        <f t="shared" si="2"/>
        <v>0</v>
      </c>
    </row>
    <row r="42" spans="1:14" ht="15" customHeight="1">
      <c r="A42" s="12" t="s">
        <v>440</v>
      </c>
      <c r="B42" s="6" t="s">
        <v>266</v>
      </c>
      <c r="C42" s="134">
        <v>0</v>
      </c>
      <c r="D42" s="134">
        <v>0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f t="shared" si="0"/>
        <v>0</v>
      </c>
      <c r="M42" s="134">
        <f t="shared" si="1"/>
        <v>0</v>
      </c>
      <c r="N42" s="134">
        <f t="shared" si="2"/>
        <v>0</v>
      </c>
    </row>
    <row r="43" spans="1:14" ht="15" customHeight="1">
      <c r="A43" s="12" t="s">
        <v>441</v>
      </c>
      <c r="B43" s="6" t="s">
        <v>267</v>
      </c>
      <c r="C43" s="134">
        <v>0</v>
      </c>
      <c r="D43" s="134">
        <v>0</v>
      </c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f t="shared" si="0"/>
        <v>0</v>
      </c>
      <c r="M43" s="134">
        <f t="shared" si="1"/>
        <v>0</v>
      </c>
      <c r="N43" s="134">
        <f t="shared" si="2"/>
        <v>0</v>
      </c>
    </row>
    <row r="44" spans="1:14" ht="15" customHeight="1">
      <c r="A44" s="12" t="s">
        <v>900</v>
      </c>
      <c r="B44" s="6" t="s">
        <v>268</v>
      </c>
      <c r="C44" s="134">
        <v>0</v>
      </c>
      <c r="D44" s="134">
        <v>0</v>
      </c>
      <c r="E44" s="134">
        <v>0</v>
      </c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 ht="15" customHeight="1">
      <c r="A45" s="12" t="s">
        <v>442</v>
      </c>
      <c r="B45" s="6" t="s">
        <v>901</v>
      </c>
      <c r="C45" s="134">
        <v>0</v>
      </c>
      <c r="D45" s="134">
        <v>0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f t="shared" si="0"/>
        <v>0</v>
      </c>
      <c r="M45" s="134">
        <f t="shared" si="1"/>
        <v>0</v>
      </c>
      <c r="N45" s="134">
        <f t="shared" si="2"/>
        <v>0</v>
      </c>
    </row>
    <row r="46" spans="1:14" ht="15" customHeight="1">
      <c r="A46" s="41" t="s">
        <v>465</v>
      </c>
      <c r="B46" s="42" t="s">
        <v>269</v>
      </c>
      <c r="C46" s="158">
        <f>SUM(C35:C45)</f>
        <v>1000560</v>
      </c>
      <c r="D46" s="158">
        <f>SUM(D35:D45)</f>
        <v>1033912</v>
      </c>
      <c r="E46" s="158">
        <f>SUM(E35:E45)</f>
        <v>575584</v>
      </c>
      <c r="F46" s="158">
        <f aca="true" t="shared" si="8" ref="F46:K46">SUM(F35:F45)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0"/>
        <v>1000560</v>
      </c>
      <c r="M46" s="158">
        <f t="shared" si="1"/>
        <v>1033912</v>
      </c>
      <c r="N46" s="158">
        <f t="shared" si="2"/>
        <v>575584</v>
      </c>
    </row>
    <row r="47" spans="1:14" ht="15" customHeight="1">
      <c r="A47" s="12" t="s">
        <v>278</v>
      </c>
      <c r="B47" s="6" t="s">
        <v>279</v>
      </c>
      <c r="C47" s="134">
        <v>0</v>
      </c>
      <c r="D47" s="134">
        <v>0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f t="shared" si="0"/>
        <v>0</v>
      </c>
      <c r="M47" s="134">
        <f t="shared" si="1"/>
        <v>0</v>
      </c>
      <c r="N47" s="134">
        <f t="shared" si="2"/>
        <v>0</v>
      </c>
    </row>
    <row r="48" spans="1:14" ht="15" customHeight="1">
      <c r="A48" s="5" t="s">
        <v>446</v>
      </c>
      <c r="B48" s="6" t="s">
        <v>280</v>
      </c>
      <c r="C48" s="134">
        <v>0</v>
      </c>
      <c r="D48" s="134">
        <v>0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f t="shared" si="0"/>
        <v>0</v>
      </c>
      <c r="M48" s="134">
        <f t="shared" si="1"/>
        <v>0</v>
      </c>
      <c r="N48" s="134">
        <f t="shared" si="2"/>
        <v>0</v>
      </c>
    </row>
    <row r="49" spans="1:14" ht="15" customHeight="1">
      <c r="A49" s="12" t="s">
        <v>447</v>
      </c>
      <c r="B49" s="6" t="s">
        <v>281</v>
      </c>
      <c r="C49" s="134">
        <v>0</v>
      </c>
      <c r="D49" s="134">
        <v>0</v>
      </c>
      <c r="E49" s="134"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f t="shared" si="0"/>
        <v>0</v>
      </c>
      <c r="M49" s="134">
        <f t="shared" si="1"/>
        <v>0</v>
      </c>
      <c r="N49" s="134">
        <f t="shared" si="2"/>
        <v>0</v>
      </c>
    </row>
    <row r="50" spans="1:14" ht="15" customHeight="1">
      <c r="A50" s="36" t="s">
        <v>467</v>
      </c>
      <c r="B50" s="42" t="s">
        <v>282</v>
      </c>
      <c r="C50" s="158">
        <f>SUM(C47:C49)</f>
        <v>0</v>
      </c>
      <c r="D50" s="158">
        <f>SUM(D47:D49)</f>
        <v>0</v>
      </c>
      <c r="E50" s="158">
        <f>SUM(E47:E49)</f>
        <v>0</v>
      </c>
      <c r="F50" s="158">
        <f aca="true" t="shared" si="9" ref="F50:K50">SUM(F47:F49)</f>
        <v>0</v>
      </c>
      <c r="G50" s="158">
        <f t="shared" si="9"/>
        <v>0</v>
      </c>
      <c r="H50" s="158">
        <f t="shared" si="9"/>
        <v>0</v>
      </c>
      <c r="I50" s="158">
        <f t="shared" si="9"/>
        <v>0</v>
      </c>
      <c r="J50" s="158">
        <f t="shared" si="9"/>
        <v>0</v>
      </c>
      <c r="K50" s="158">
        <f t="shared" si="9"/>
        <v>0</v>
      </c>
      <c r="L50" s="158">
        <f t="shared" si="0"/>
        <v>0</v>
      </c>
      <c r="M50" s="158">
        <f t="shared" si="1"/>
        <v>0</v>
      </c>
      <c r="N50" s="158">
        <f t="shared" si="2"/>
        <v>0</v>
      </c>
    </row>
    <row r="51" spans="1:14" ht="15" customHeight="1">
      <c r="A51" s="110" t="s">
        <v>530</v>
      </c>
      <c r="B51" s="111"/>
      <c r="C51" s="194">
        <f>SUM(C20+C34+C46+C50)</f>
        <v>1000560</v>
      </c>
      <c r="D51" s="194">
        <f>SUM(D20+D34+D46+D50)</f>
        <v>1033912</v>
      </c>
      <c r="E51" s="194">
        <f>SUM(E20+E34+E46+E50)</f>
        <v>575584</v>
      </c>
      <c r="F51" s="194">
        <f aca="true" t="shared" si="10" ref="F51:K51">SUM(F20+F34+F46+F50)</f>
        <v>0</v>
      </c>
      <c r="G51" s="194">
        <f t="shared" si="10"/>
        <v>0</v>
      </c>
      <c r="H51" s="194">
        <f t="shared" si="10"/>
        <v>0</v>
      </c>
      <c r="I51" s="194">
        <f t="shared" si="10"/>
        <v>0</v>
      </c>
      <c r="J51" s="194">
        <f t="shared" si="10"/>
        <v>0</v>
      </c>
      <c r="K51" s="194">
        <f t="shared" si="10"/>
        <v>0</v>
      </c>
      <c r="L51" s="201">
        <f t="shared" si="0"/>
        <v>1000560</v>
      </c>
      <c r="M51" s="201">
        <f t="shared" si="1"/>
        <v>1033912</v>
      </c>
      <c r="N51" s="201">
        <f t="shared" si="2"/>
        <v>575584</v>
      </c>
    </row>
    <row r="52" spans="1:14" ht="15" customHeight="1">
      <c r="A52" s="5" t="s">
        <v>224</v>
      </c>
      <c r="B52" s="6" t="s">
        <v>225</v>
      </c>
      <c r="C52" s="134">
        <v>0</v>
      </c>
      <c r="D52" s="134">
        <v>0</v>
      </c>
      <c r="E52" s="134"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v>0</v>
      </c>
      <c r="L52" s="134">
        <f t="shared" si="0"/>
        <v>0</v>
      </c>
      <c r="M52" s="134">
        <f t="shared" si="1"/>
        <v>0</v>
      </c>
      <c r="N52" s="134">
        <f t="shared" si="2"/>
        <v>0</v>
      </c>
    </row>
    <row r="53" spans="1:14" ht="15" customHeight="1">
      <c r="A53" s="5" t="s">
        <v>226</v>
      </c>
      <c r="B53" s="6" t="s">
        <v>227</v>
      </c>
      <c r="C53" s="134">
        <v>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f t="shared" si="0"/>
        <v>0</v>
      </c>
      <c r="M53" s="134">
        <f t="shared" si="1"/>
        <v>0</v>
      </c>
      <c r="N53" s="134">
        <f t="shared" si="2"/>
        <v>0</v>
      </c>
    </row>
    <row r="54" spans="1:14" ht="15" customHeight="1">
      <c r="A54" s="5" t="s">
        <v>424</v>
      </c>
      <c r="B54" s="6" t="s">
        <v>228</v>
      </c>
      <c r="C54" s="134">
        <v>0</v>
      </c>
      <c r="D54" s="134">
        <v>0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f t="shared" si="0"/>
        <v>0</v>
      </c>
      <c r="M54" s="134">
        <f t="shared" si="1"/>
        <v>0</v>
      </c>
      <c r="N54" s="134">
        <f t="shared" si="2"/>
        <v>0</v>
      </c>
    </row>
    <row r="55" spans="1:14" ht="15" customHeight="1">
      <c r="A55" s="5" t="s">
        <v>425</v>
      </c>
      <c r="B55" s="6" t="s">
        <v>229</v>
      </c>
      <c r="C55" s="134">
        <v>0</v>
      </c>
      <c r="D55" s="134">
        <v>0</v>
      </c>
      <c r="E55" s="134">
        <v>0</v>
      </c>
      <c r="F55" s="134">
        <v>0</v>
      </c>
      <c r="G55" s="134">
        <v>0</v>
      </c>
      <c r="H55" s="134">
        <v>0</v>
      </c>
      <c r="I55" s="134">
        <v>0</v>
      </c>
      <c r="J55" s="134">
        <v>0</v>
      </c>
      <c r="K55" s="134">
        <v>0</v>
      </c>
      <c r="L55" s="134">
        <f t="shared" si="0"/>
        <v>0</v>
      </c>
      <c r="M55" s="134">
        <f t="shared" si="1"/>
        <v>0</v>
      </c>
      <c r="N55" s="134">
        <f t="shared" si="2"/>
        <v>0</v>
      </c>
    </row>
    <row r="56" spans="1:14" ht="15" customHeight="1">
      <c r="A56" s="5" t="s">
        <v>426</v>
      </c>
      <c r="B56" s="6" t="s">
        <v>230</v>
      </c>
      <c r="C56" s="134">
        <v>0</v>
      </c>
      <c r="D56" s="134">
        <v>0</v>
      </c>
      <c r="E56" s="134">
        <v>0</v>
      </c>
      <c r="F56" s="134">
        <v>0</v>
      </c>
      <c r="G56" s="134">
        <v>0</v>
      </c>
      <c r="H56" s="134">
        <v>0</v>
      </c>
      <c r="I56" s="134">
        <v>0</v>
      </c>
      <c r="J56" s="134">
        <v>0</v>
      </c>
      <c r="K56" s="134">
        <v>0</v>
      </c>
      <c r="L56" s="134">
        <f t="shared" si="0"/>
        <v>0</v>
      </c>
      <c r="M56" s="134">
        <f t="shared" si="1"/>
        <v>0</v>
      </c>
      <c r="N56" s="134">
        <f t="shared" si="2"/>
        <v>0</v>
      </c>
    </row>
    <row r="57" spans="1:14" ht="15" customHeight="1">
      <c r="A57" s="36" t="s">
        <v>461</v>
      </c>
      <c r="B57" s="42" t="s">
        <v>231</v>
      </c>
      <c r="C57" s="158">
        <f>SUM(C52:C56)</f>
        <v>0</v>
      </c>
      <c r="D57" s="158">
        <f>SUM(D52:D56)</f>
        <v>0</v>
      </c>
      <c r="E57" s="158">
        <f>SUM(E52:E56)</f>
        <v>0</v>
      </c>
      <c r="F57" s="158">
        <f aca="true" t="shared" si="11" ref="F57:K57">SUM(F52:F56)</f>
        <v>0</v>
      </c>
      <c r="G57" s="158">
        <f t="shared" si="11"/>
        <v>0</v>
      </c>
      <c r="H57" s="158">
        <f t="shared" si="11"/>
        <v>0</v>
      </c>
      <c r="I57" s="158">
        <f t="shared" si="11"/>
        <v>0</v>
      </c>
      <c r="J57" s="158">
        <f t="shared" si="11"/>
        <v>0</v>
      </c>
      <c r="K57" s="158">
        <f t="shared" si="11"/>
        <v>0</v>
      </c>
      <c r="L57" s="158">
        <f t="shared" si="0"/>
        <v>0</v>
      </c>
      <c r="M57" s="158">
        <f t="shared" si="1"/>
        <v>0</v>
      </c>
      <c r="N57" s="158">
        <f t="shared" si="2"/>
        <v>0</v>
      </c>
    </row>
    <row r="58" spans="1:14" ht="15" customHeight="1">
      <c r="A58" s="12" t="s">
        <v>443</v>
      </c>
      <c r="B58" s="6" t="s">
        <v>270</v>
      </c>
      <c r="C58" s="134">
        <v>0</v>
      </c>
      <c r="D58" s="134">
        <v>0</v>
      </c>
      <c r="E58" s="134">
        <v>0</v>
      </c>
      <c r="F58" s="134">
        <v>0</v>
      </c>
      <c r="G58" s="134">
        <v>0</v>
      </c>
      <c r="H58" s="134">
        <v>0</v>
      </c>
      <c r="I58" s="134">
        <v>0</v>
      </c>
      <c r="J58" s="134">
        <v>0</v>
      </c>
      <c r="K58" s="134">
        <v>0</v>
      </c>
      <c r="L58" s="134">
        <f t="shared" si="0"/>
        <v>0</v>
      </c>
      <c r="M58" s="134">
        <f t="shared" si="1"/>
        <v>0</v>
      </c>
      <c r="N58" s="134">
        <f t="shared" si="2"/>
        <v>0</v>
      </c>
    </row>
    <row r="59" spans="1:14" ht="15" customHeight="1">
      <c r="A59" s="12" t="s">
        <v>444</v>
      </c>
      <c r="B59" s="6" t="s">
        <v>271</v>
      </c>
      <c r="C59" s="134">
        <v>0</v>
      </c>
      <c r="D59" s="134">
        <v>0</v>
      </c>
      <c r="E59" s="134">
        <v>0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134">
        <f t="shared" si="0"/>
        <v>0</v>
      </c>
      <c r="M59" s="134">
        <f t="shared" si="1"/>
        <v>0</v>
      </c>
      <c r="N59" s="134">
        <f t="shared" si="2"/>
        <v>0</v>
      </c>
    </row>
    <row r="60" spans="1:14" ht="15" customHeight="1">
      <c r="A60" s="12" t="s">
        <v>272</v>
      </c>
      <c r="B60" s="6" t="s">
        <v>273</v>
      </c>
      <c r="C60" s="134">
        <v>0</v>
      </c>
      <c r="D60" s="134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134">
        <f t="shared" si="0"/>
        <v>0</v>
      </c>
      <c r="M60" s="134">
        <f t="shared" si="1"/>
        <v>0</v>
      </c>
      <c r="N60" s="134">
        <f t="shared" si="2"/>
        <v>0</v>
      </c>
    </row>
    <row r="61" spans="1:14" ht="15" customHeight="1">
      <c r="A61" s="12" t="s">
        <v>445</v>
      </c>
      <c r="B61" s="6" t="s">
        <v>274</v>
      </c>
      <c r="C61" s="134">
        <v>0</v>
      </c>
      <c r="D61" s="134">
        <v>0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134">
        <f t="shared" si="0"/>
        <v>0</v>
      </c>
      <c r="M61" s="134">
        <f t="shared" si="1"/>
        <v>0</v>
      </c>
      <c r="N61" s="134">
        <f t="shared" si="2"/>
        <v>0</v>
      </c>
    </row>
    <row r="62" spans="1:14" ht="15" customHeight="1">
      <c r="A62" s="12" t="s">
        <v>275</v>
      </c>
      <c r="B62" s="6" t="s">
        <v>276</v>
      </c>
      <c r="C62" s="134">
        <v>0</v>
      </c>
      <c r="D62" s="134">
        <v>0</v>
      </c>
      <c r="E62" s="134">
        <v>0</v>
      </c>
      <c r="F62" s="134">
        <v>0</v>
      </c>
      <c r="G62" s="134">
        <v>0</v>
      </c>
      <c r="H62" s="134">
        <v>0</v>
      </c>
      <c r="I62" s="134">
        <v>0</v>
      </c>
      <c r="J62" s="134">
        <v>0</v>
      </c>
      <c r="K62" s="134">
        <v>0</v>
      </c>
      <c r="L62" s="134">
        <f t="shared" si="0"/>
        <v>0</v>
      </c>
      <c r="M62" s="134">
        <f t="shared" si="1"/>
        <v>0</v>
      </c>
      <c r="N62" s="134">
        <f t="shared" si="2"/>
        <v>0</v>
      </c>
    </row>
    <row r="63" spans="1:14" ht="15" customHeight="1">
      <c r="A63" s="36" t="s">
        <v>466</v>
      </c>
      <c r="B63" s="42" t="s">
        <v>277</v>
      </c>
      <c r="C63" s="158">
        <f>SUM(C58:C62)</f>
        <v>0</v>
      </c>
      <c r="D63" s="158">
        <f>SUM(D58:D62)</f>
        <v>0</v>
      </c>
      <c r="E63" s="158">
        <f>SUM(E58:E62)</f>
        <v>0</v>
      </c>
      <c r="F63" s="158">
        <f aca="true" t="shared" si="12" ref="F63:K63">SUM(F58:F62)</f>
        <v>0</v>
      </c>
      <c r="G63" s="158">
        <f t="shared" si="12"/>
        <v>0</v>
      </c>
      <c r="H63" s="158">
        <f t="shared" si="12"/>
        <v>0</v>
      </c>
      <c r="I63" s="158">
        <f t="shared" si="12"/>
        <v>0</v>
      </c>
      <c r="J63" s="158">
        <f t="shared" si="12"/>
        <v>0</v>
      </c>
      <c r="K63" s="158">
        <f t="shared" si="12"/>
        <v>0</v>
      </c>
      <c r="L63" s="158">
        <f t="shared" si="0"/>
        <v>0</v>
      </c>
      <c r="M63" s="158">
        <f t="shared" si="1"/>
        <v>0</v>
      </c>
      <c r="N63" s="158">
        <f t="shared" si="2"/>
        <v>0</v>
      </c>
    </row>
    <row r="64" spans="1:14" ht="15" customHeight="1">
      <c r="A64" s="12" t="s">
        <v>283</v>
      </c>
      <c r="B64" s="6" t="s">
        <v>284</v>
      </c>
      <c r="C64" s="134">
        <v>0</v>
      </c>
      <c r="D64" s="134">
        <v>0</v>
      </c>
      <c r="E64" s="134">
        <v>0</v>
      </c>
      <c r="F64" s="134">
        <v>0</v>
      </c>
      <c r="G64" s="134">
        <v>0</v>
      </c>
      <c r="H64" s="134">
        <v>0</v>
      </c>
      <c r="I64" s="134">
        <v>0</v>
      </c>
      <c r="J64" s="134">
        <v>0</v>
      </c>
      <c r="K64" s="134">
        <v>0</v>
      </c>
      <c r="L64" s="134">
        <f t="shared" si="0"/>
        <v>0</v>
      </c>
      <c r="M64" s="134">
        <f t="shared" si="1"/>
        <v>0</v>
      </c>
      <c r="N64" s="134">
        <f t="shared" si="2"/>
        <v>0</v>
      </c>
    </row>
    <row r="65" spans="1:14" ht="15" customHeight="1">
      <c r="A65" s="5" t="s">
        <v>448</v>
      </c>
      <c r="B65" s="6" t="s">
        <v>285</v>
      </c>
      <c r="C65" s="134">
        <v>0</v>
      </c>
      <c r="D65" s="134">
        <v>0</v>
      </c>
      <c r="E65" s="134">
        <v>0</v>
      </c>
      <c r="F65" s="134">
        <v>0</v>
      </c>
      <c r="G65" s="134">
        <v>0</v>
      </c>
      <c r="H65" s="134">
        <v>0</v>
      </c>
      <c r="I65" s="134">
        <v>0</v>
      </c>
      <c r="J65" s="134">
        <v>0</v>
      </c>
      <c r="K65" s="134">
        <v>0</v>
      </c>
      <c r="L65" s="134">
        <f t="shared" si="0"/>
        <v>0</v>
      </c>
      <c r="M65" s="134">
        <f t="shared" si="1"/>
        <v>0</v>
      </c>
      <c r="N65" s="134">
        <f t="shared" si="2"/>
        <v>0</v>
      </c>
    </row>
    <row r="66" spans="1:14" ht="15" customHeight="1">
      <c r="A66" s="12" t="s">
        <v>449</v>
      </c>
      <c r="B66" s="6" t="s">
        <v>286</v>
      </c>
      <c r="C66" s="134">
        <v>0</v>
      </c>
      <c r="D66" s="134">
        <v>0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f t="shared" si="0"/>
        <v>0</v>
      </c>
      <c r="M66" s="134">
        <f t="shared" si="1"/>
        <v>0</v>
      </c>
      <c r="N66" s="134">
        <f t="shared" si="2"/>
        <v>0</v>
      </c>
    </row>
    <row r="67" spans="1:14" ht="15" customHeight="1">
      <c r="A67" s="36" t="s">
        <v>469</v>
      </c>
      <c r="B67" s="42" t="s">
        <v>287</v>
      </c>
      <c r="C67" s="158">
        <f>SUM(C64:C66)</f>
        <v>0</v>
      </c>
      <c r="D67" s="158">
        <f>SUM(D64:D66)</f>
        <v>0</v>
      </c>
      <c r="E67" s="158">
        <f>SUM(E64:E66)</f>
        <v>0</v>
      </c>
      <c r="F67" s="158">
        <f aca="true" t="shared" si="13" ref="F67:K67">SUM(F64:F66)</f>
        <v>0</v>
      </c>
      <c r="G67" s="158">
        <f t="shared" si="13"/>
        <v>0</v>
      </c>
      <c r="H67" s="158">
        <f t="shared" si="13"/>
        <v>0</v>
      </c>
      <c r="I67" s="158">
        <f t="shared" si="13"/>
        <v>0</v>
      </c>
      <c r="J67" s="158">
        <f t="shared" si="13"/>
        <v>0</v>
      </c>
      <c r="K67" s="158">
        <f t="shared" si="13"/>
        <v>0</v>
      </c>
      <c r="L67" s="158">
        <f t="shared" si="0"/>
        <v>0</v>
      </c>
      <c r="M67" s="158">
        <f t="shared" si="1"/>
        <v>0</v>
      </c>
      <c r="N67" s="158">
        <f t="shared" si="2"/>
        <v>0</v>
      </c>
    </row>
    <row r="68" spans="1:14" ht="15" customHeight="1">
      <c r="A68" s="110" t="s">
        <v>529</v>
      </c>
      <c r="B68" s="111"/>
      <c r="C68" s="194">
        <f>SUM(C67,C63,C57)</f>
        <v>0</v>
      </c>
      <c r="D68" s="194">
        <f>SUM(D67,D63,D57)</f>
        <v>0</v>
      </c>
      <c r="E68" s="194">
        <f>SUM(E67,E63,E57)</f>
        <v>0</v>
      </c>
      <c r="F68" s="194">
        <f aca="true" t="shared" si="14" ref="F68:K68">SUM(F67,F63,F57)</f>
        <v>0</v>
      </c>
      <c r="G68" s="194">
        <f t="shared" si="14"/>
        <v>0</v>
      </c>
      <c r="H68" s="194">
        <f t="shared" si="14"/>
        <v>0</v>
      </c>
      <c r="I68" s="194">
        <f t="shared" si="14"/>
        <v>0</v>
      </c>
      <c r="J68" s="194">
        <f t="shared" si="14"/>
        <v>0</v>
      </c>
      <c r="K68" s="194">
        <f t="shared" si="14"/>
        <v>0</v>
      </c>
      <c r="L68" s="201">
        <f t="shared" si="0"/>
        <v>0</v>
      </c>
      <c r="M68" s="201">
        <f t="shared" si="1"/>
        <v>0</v>
      </c>
      <c r="N68" s="201">
        <f t="shared" si="2"/>
        <v>0</v>
      </c>
    </row>
    <row r="69" spans="1:14" ht="15.75">
      <c r="A69" s="101" t="s">
        <v>468</v>
      </c>
      <c r="B69" s="97" t="s">
        <v>288</v>
      </c>
      <c r="C69" s="165">
        <f>SUM(C68,C51)</f>
        <v>1000560</v>
      </c>
      <c r="D69" s="165">
        <f>SUM(D68,D51)</f>
        <v>1033912</v>
      </c>
      <c r="E69" s="165">
        <f>SUM(E68,E51)</f>
        <v>575584</v>
      </c>
      <c r="F69" s="165">
        <f aca="true" t="shared" si="15" ref="F69:K69">SUM(F68,F51)</f>
        <v>0</v>
      </c>
      <c r="G69" s="165">
        <f t="shared" si="15"/>
        <v>0</v>
      </c>
      <c r="H69" s="165">
        <f t="shared" si="15"/>
        <v>0</v>
      </c>
      <c r="I69" s="165">
        <f t="shared" si="15"/>
        <v>0</v>
      </c>
      <c r="J69" s="165">
        <f t="shared" si="15"/>
        <v>0</v>
      </c>
      <c r="K69" s="165">
        <f t="shared" si="15"/>
        <v>0</v>
      </c>
      <c r="L69" s="195">
        <f t="shared" si="0"/>
        <v>1000560</v>
      </c>
      <c r="M69" s="195">
        <f t="shared" si="1"/>
        <v>1033912</v>
      </c>
      <c r="N69" s="195">
        <f t="shared" si="2"/>
        <v>575584</v>
      </c>
    </row>
    <row r="70" spans="1:14" ht="15.75">
      <c r="A70" s="102" t="s">
        <v>582</v>
      </c>
      <c r="B70" s="103"/>
      <c r="C70" s="157"/>
      <c r="D70" s="157"/>
      <c r="E70" s="157"/>
      <c r="F70" s="157"/>
      <c r="G70" s="157"/>
      <c r="H70" s="157"/>
      <c r="I70" s="157"/>
      <c r="J70" s="157"/>
      <c r="K70" s="157"/>
      <c r="L70" s="202">
        <f t="shared" si="0"/>
        <v>0</v>
      </c>
      <c r="M70" s="202">
        <f t="shared" si="1"/>
        <v>0</v>
      </c>
      <c r="N70" s="202">
        <f t="shared" si="2"/>
        <v>0</v>
      </c>
    </row>
    <row r="71" spans="1:14" ht="15.75">
      <c r="A71" s="102" t="s">
        <v>583</v>
      </c>
      <c r="B71" s="103"/>
      <c r="C71" s="157"/>
      <c r="D71" s="157"/>
      <c r="E71" s="157"/>
      <c r="F71" s="157"/>
      <c r="G71" s="157"/>
      <c r="H71" s="157"/>
      <c r="I71" s="157"/>
      <c r="J71" s="157"/>
      <c r="K71" s="157"/>
      <c r="L71" s="202">
        <f t="shared" si="0"/>
        <v>0</v>
      </c>
      <c r="M71" s="202">
        <f t="shared" si="1"/>
        <v>0</v>
      </c>
      <c r="N71" s="202">
        <f t="shared" si="2"/>
        <v>0</v>
      </c>
    </row>
    <row r="72" spans="1:14" ht="15">
      <c r="A72" s="34" t="s">
        <v>450</v>
      </c>
      <c r="B72" s="5" t="s">
        <v>289</v>
      </c>
      <c r="C72" s="134">
        <v>0</v>
      </c>
      <c r="D72" s="134">
        <v>0</v>
      </c>
      <c r="E72" s="134"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f t="shared" si="0"/>
        <v>0</v>
      </c>
      <c r="M72" s="134">
        <f t="shared" si="1"/>
        <v>0</v>
      </c>
      <c r="N72" s="134">
        <f t="shared" si="2"/>
        <v>0</v>
      </c>
    </row>
    <row r="73" spans="1:14" ht="15">
      <c r="A73" s="12" t="s">
        <v>290</v>
      </c>
      <c r="B73" s="5" t="s">
        <v>291</v>
      </c>
      <c r="C73" s="134">
        <v>0</v>
      </c>
      <c r="D73" s="134">
        <v>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f t="shared" si="0"/>
        <v>0</v>
      </c>
      <c r="M73" s="134">
        <f t="shared" si="1"/>
        <v>0</v>
      </c>
      <c r="N73" s="134">
        <f t="shared" si="2"/>
        <v>0</v>
      </c>
    </row>
    <row r="74" spans="1:14" ht="15">
      <c r="A74" s="34" t="s">
        <v>451</v>
      </c>
      <c r="B74" s="5" t="s">
        <v>292</v>
      </c>
      <c r="C74" s="134">
        <v>0</v>
      </c>
      <c r="D74" s="134">
        <v>0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134">
        <f aca="true" t="shared" si="16" ref="L74:L98">SUM(C74+F74+I74)</f>
        <v>0</v>
      </c>
      <c r="M74" s="134">
        <f aca="true" t="shared" si="17" ref="M74:M98">SUM(D74+G74+J74)</f>
        <v>0</v>
      </c>
      <c r="N74" s="134">
        <f aca="true" t="shared" si="18" ref="N74:N98">SUM(E74+H74+K74)</f>
        <v>0</v>
      </c>
    </row>
    <row r="75" spans="1:14" ht="15">
      <c r="A75" s="14" t="s">
        <v>470</v>
      </c>
      <c r="B75" s="7" t="s">
        <v>293</v>
      </c>
      <c r="C75" s="158">
        <f>SUM(C72:C74)</f>
        <v>0</v>
      </c>
      <c r="D75" s="158">
        <f>SUM(D72:D74)</f>
        <v>0</v>
      </c>
      <c r="E75" s="158">
        <f>SUM(E72:E74)</f>
        <v>0</v>
      </c>
      <c r="F75" s="158">
        <f aca="true" t="shared" si="19" ref="F75:K75">SUM(F72:F74)</f>
        <v>0</v>
      </c>
      <c r="G75" s="158">
        <f t="shared" si="19"/>
        <v>0</v>
      </c>
      <c r="H75" s="158">
        <f t="shared" si="19"/>
        <v>0</v>
      </c>
      <c r="I75" s="158">
        <f t="shared" si="19"/>
        <v>0</v>
      </c>
      <c r="J75" s="158">
        <f t="shared" si="19"/>
        <v>0</v>
      </c>
      <c r="K75" s="158">
        <f t="shared" si="19"/>
        <v>0</v>
      </c>
      <c r="L75" s="158">
        <f t="shared" si="16"/>
        <v>0</v>
      </c>
      <c r="M75" s="158">
        <f t="shared" si="17"/>
        <v>0</v>
      </c>
      <c r="N75" s="158">
        <f t="shared" si="18"/>
        <v>0</v>
      </c>
    </row>
    <row r="76" spans="1:14" ht="15">
      <c r="A76" s="12" t="s">
        <v>452</v>
      </c>
      <c r="B76" s="5" t="s">
        <v>294</v>
      </c>
      <c r="C76" s="134">
        <v>0</v>
      </c>
      <c r="D76" s="134">
        <v>0</v>
      </c>
      <c r="E76" s="134">
        <v>0</v>
      </c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134">
        <f t="shared" si="16"/>
        <v>0</v>
      </c>
      <c r="M76" s="134">
        <f t="shared" si="17"/>
        <v>0</v>
      </c>
      <c r="N76" s="134">
        <f t="shared" si="18"/>
        <v>0</v>
      </c>
    </row>
    <row r="77" spans="1:14" ht="15">
      <c r="A77" s="34" t="s">
        <v>295</v>
      </c>
      <c r="B77" s="5" t="s">
        <v>296</v>
      </c>
      <c r="C77" s="134">
        <v>0</v>
      </c>
      <c r="D77" s="134">
        <v>0</v>
      </c>
      <c r="E77" s="134">
        <v>0</v>
      </c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134">
        <f t="shared" si="16"/>
        <v>0</v>
      </c>
      <c r="M77" s="134">
        <f t="shared" si="17"/>
        <v>0</v>
      </c>
      <c r="N77" s="134">
        <f t="shared" si="18"/>
        <v>0</v>
      </c>
    </row>
    <row r="78" spans="1:14" ht="15">
      <c r="A78" s="12" t="s">
        <v>453</v>
      </c>
      <c r="B78" s="5" t="s">
        <v>297</v>
      </c>
      <c r="C78" s="134">
        <v>0</v>
      </c>
      <c r="D78" s="134">
        <v>0</v>
      </c>
      <c r="E78" s="134">
        <v>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134">
        <f t="shared" si="16"/>
        <v>0</v>
      </c>
      <c r="M78" s="134">
        <f t="shared" si="17"/>
        <v>0</v>
      </c>
      <c r="N78" s="134">
        <f t="shared" si="18"/>
        <v>0</v>
      </c>
    </row>
    <row r="79" spans="1:14" ht="15">
      <c r="A79" s="34" t="s">
        <v>298</v>
      </c>
      <c r="B79" s="5" t="s">
        <v>299</v>
      </c>
      <c r="C79" s="134">
        <v>0</v>
      </c>
      <c r="D79" s="134">
        <v>0</v>
      </c>
      <c r="E79" s="134">
        <v>0</v>
      </c>
      <c r="F79" s="134">
        <v>0</v>
      </c>
      <c r="G79" s="134">
        <v>0</v>
      </c>
      <c r="H79" s="134">
        <v>0</v>
      </c>
      <c r="I79" s="134">
        <v>0</v>
      </c>
      <c r="J79" s="134">
        <v>0</v>
      </c>
      <c r="K79" s="134">
        <v>0</v>
      </c>
      <c r="L79" s="134">
        <f t="shared" si="16"/>
        <v>0</v>
      </c>
      <c r="M79" s="134">
        <f t="shared" si="17"/>
        <v>0</v>
      </c>
      <c r="N79" s="134">
        <f t="shared" si="18"/>
        <v>0</v>
      </c>
    </row>
    <row r="80" spans="1:14" ht="15">
      <c r="A80" s="13" t="s">
        <v>471</v>
      </c>
      <c r="B80" s="7" t="s">
        <v>300</v>
      </c>
      <c r="C80" s="158">
        <f>SUM(C76:C79)</f>
        <v>0</v>
      </c>
      <c r="D80" s="158">
        <f>SUM(D76:D79)</f>
        <v>0</v>
      </c>
      <c r="E80" s="158">
        <f>SUM(E76:E79)</f>
        <v>0</v>
      </c>
      <c r="F80" s="158">
        <f aca="true" t="shared" si="20" ref="F80:K80">SUM(F76:F79)</f>
        <v>0</v>
      </c>
      <c r="G80" s="158">
        <f t="shared" si="20"/>
        <v>0</v>
      </c>
      <c r="H80" s="158">
        <f t="shared" si="20"/>
        <v>0</v>
      </c>
      <c r="I80" s="158">
        <f t="shared" si="20"/>
        <v>0</v>
      </c>
      <c r="J80" s="158">
        <f t="shared" si="20"/>
        <v>0</v>
      </c>
      <c r="K80" s="158">
        <f t="shared" si="20"/>
        <v>0</v>
      </c>
      <c r="L80" s="158">
        <f t="shared" si="16"/>
        <v>0</v>
      </c>
      <c r="M80" s="158">
        <f t="shared" si="17"/>
        <v>0</v>
      </c>
      <c r="N80" s="158">
        <f t="shared" si="18"/>
        <v>0</v>
      </c>
    </row>
    <row r="81" spans="1:14" ht="15">
      <c r="A81" s="5" t="s">
        <v>580</v>
      </c>
      <c r="B81" s="5" t="s">
        <v>301</v>
      </c>
      <c r="C81" s="134">
        <v>928622</v>
      </c>
      <c r="D81" s="134">
        <v>895270</v>
      </c>
      <c r="E81" s="134">
        <v>895270</v>
      </c>
      <c r="F81" s="134">
        <v>0</v>
      </c>
      <c r="G81" s="134">
        <v>0</v>
      </c>
      <c r="H81" s="134">
        <v>0</v>
      </c>
      <c r="I81" s="134">
        <v>0</v>
      </c>
      <c r="J81" s="134">
        <v>0</v>
      </c>
      <c r="K81" s="134">
        <v>0</v>
      </c>
      <c r="L81" s="134">
        <f t="shared" si="16"/>
        <v>928622</v>
      </c>
      <c r="M81" s="134">
        <f t="shared" si="17"/>
        <v>895270</v>
      </c>
      <c r="N81" s="134">
        <f t="shared" si="18"/>
        <v>895270</v>
      </c>
    </row>
    <row r="82" spans="1:14" ht="15">
      <c r="A82" s="5" t="s">
        <v>581</v>
      </c>
      <c r="B82" s="5" t="s">
        <v>301</v>
      </c>
      <c r="C82" s="134">
        <v>0</v>
      </c>
      <c r="D82" s="134">
        <v>0</v>
      </c>
      <c r="E82" s="134">
        <v>0</v>
      </c>
      <c r="F82" s="134">
        <v>0</v>
      </c>
      <c r="G82" s="134">
        <v>0</v>
      </c>
      <c r="H82" s="134">
        <v>0</v>
      </c>
      <c r="I82" s="134">
        <v>0</v>
      </c>
      <c r="J82" s="134">
        <v>0</v>
      </c>
      <c r="K82" s="134">
        <v>0</v>
      </c>
      <c r="L82" s="134">
        <f t="shared" si="16"/>
        <v>0</v>
      </c>
      <c r="M82" s="134">
        <f t="shared" si="17"/>
        <v>0</v>
      </c>
      <c r="N82" s="134">
        <f t="shared" si="18"/>
        <v>0</v>
      </c>
    </row>
    <row r="83" spans="1:14" ht="15">
      <c r="A83" s="5" t="s">
        <v>578</v>
      </c>
      <c r="B83" s="5" t="s">
        <v>302</v>
      </c>
      <c r="C83" s="134">
        <v>0</v>
      </c>
      <c r="D83" s="134">
        <v>0</v>
      </c>
      <c r="E83" s="134">
        <v>0</v>
      </c>
      <c r="F83" s="134">
        <v>0</v>
      </c>
      <c r="G83" s="134">
        <v>0</v>
      </c>
      <c r="H83" s="134">
        <v>0</v>
      </c>
      <c r="I83" s="134">
        <v>0</v>
      </c>
      <c r="J83" s="134">
        <v>0</v>
      </c>
      <c r="K83" s="134">
        <v>0</v>
      </c>
      <c r="L83" s="134">
        <f t="shared" si="16"/>
        <v>0</v>
      </c>
      <c r="M83" s="134">
        <f t="shared" si="17"/>
        <v>0</v>
      </c>
      <c r="N83" s="134">
        <f t="shared" si="18"/>
        <v>0</v>
      </c>
    </row>
    <row r="84" spans="1:14" ht="15">
      <c r="A84" s="5" t="s">
        <v>579</v>
      </c>
      <c r="B84" s="5" t="s">
        <v>302</v>
      </c>
      <c r="C84" s="134">
        <v>0</v>
      </c>
      <c r="D84" s="134">
        <v>0</v>
      </c>
      <c r="E84" s="134">
        <v>0</v>
      </c>
      <c r="F84" s="134">
        <v>0</v>
      </c>
      <c r="G84" s="134">
        <v>0</v>
      </c>
      <c r="H84" s="134">
        <v>0</v>
      </c>
      <c r="I84" s="134">
        <v>0</v>
      </c>
      <c r="J84" s="134">
        <v>0</v>
      </c>
      <c r="K84" s="134">
        <v>0</v>
      </c>
      <c r="L84" s="134">
        <f t="shared" si="16"/>
        <v>0</v>
      </c>
      <c r="M84" s="134">
        <f t="shared" si="17"/>
        <v>0</v>
      </c>
      <c r="N84" s="134">
        <f t="shared" si="18"/>
        <v>0</v>
      </c>
    </row>
    <row r="85" spans="1:14" ht="15">
      <c r="A85" s="7" t="s">
        <v>472</v>
      </c>
      <c r="B85" s="7" t="s">
        <v>303</v>
      </c>
      <c r="C85" s="158">
        <f>SUM(C81:C84)</f>
        <v>928622</v>
      </c>
      <c r="D85" s="158">
        <f>SUM(D81:D84)</f>
        <v>895270</v>
      </c>
      <c r="E85" s="158">
        <f>SUM(E81:E84)</f>
        <v>895270</v>
      </c>
      <c r="F85" s="158">
        <f aca="true" t="shared" si="21" ref="F85:K85">SUM(F81:F84)</f>
        <v>0</v>
      </c>
      <c r="G85" s="158">
        <f t="shared" si="21"/>
        <v>0</v>
      </c>
      <c r="H85" s="158">
        <f t="shared" si="21"/>
        <v>0</v>
      </c>
      <c r="I85" s="158">
        <f t="shared" si="21"/>
        <v>0</v>
      </c>
      <c r="J85" s="158">
        <f t="shared" si="21"/>
        <v>0</v>
      </c>
      <c r="K85" s="158">
        <f t="shared" si="21"/>
        <v>0</v>
      </c>
      <c r="L85" s="158">
        <f t="shared" si="16"/>
        <v>928622</v>
      </c>
      <c r="M85" s="158">
        <f t="shared" si="17"/>
        <v>895270</v>
      </c>
      <c r="N85" s="158">
        <f t="shared" si="18"/>
        <v>895270</v>
      </c>
    </row>
    <row r="86" spans="1:14" ht="15">
      <c r="A86" s="34" t="s">
        <v>304</v>
      </c>
      <c r="B86" s="5" t="s">
        <v>305</v>
      </c>
      <c r="C86" s="134">
        <v>0</v>
      </c>
      <c r="D86" s="134">
        <v>0</v>
      </c>
      <c r="E86" s="134">
        <v>0</v>
      </c>
      <c r="F86" s="134">
        <v>0</v>
      </c>
      <c r="G86" s="134">
        <v>0</v>
      </c>
      <c r="H86" s="134">
        <v>0</v>
      </c>
      <c r="I86" s="134">
        <v>0</v>
      </c>
      <c r="J86" s="134">
        <v>0</v>
      </c>
      <c r="K86" s="134">
        <v>0</v>
      </c>
      <c r="L86" s="134">
        <f t="shared" si="16"/>
        <v>0</v>
      </c>
      <c r="M86" s="134">
        <f t="shared" si="17"/>
        <v>0</v>
      </c>
      <c r="N86" s="134">
        <f t="shared" si="18"/>
        <v>0</v>
      </c>
    </row>
    <row r="87" spans="1:14" ht="15">
      <c r="A87" s="34" t="s">
        <v>306</v>
      </c>
      <c r="B87" s="5" t="s">
        <v>307</v>
      </c>
      <c r="C87" s="134">
        <v>0</v>
      </c>
      <c r="D87" s="134">
        <v>0</v>
      </c>
      <c r="E87" s="134">
        <v>0</v>
      </c>
      <c r="F87" s="134">
        <v>0</v>
      </c>
      <c r="G87" s="134">
        <v>0</v>
      </c>
      <c r="H87" s="134">
        <v>0</v>
      </c>
      <c r="I87" s="134">
        <v>0</v>
      </c>
      <c r="J87" s="134">
        <v>0</v>
      </c>
      <c r="K87" s="134">
        <v>0</v>
      </c>
      <c r="L87" s="134">
        <f t="shared" si="16"/>
        <v>0</v>
      </c>
      <c r="M87" s="134">
        <f t="shared" si="17"/>
        <v>0</v>
      </c>
      <c r="N87" s="134">
        <f t="shared" si="18"/>
        <v>0</v>
      </c>
    </row>
    <row r="88" spans="1:14" ht="15">
      <c r="A88" s="34" t="s">
        <v>308</v>
      </c>
      <c r="B88" s="5" t="s">
        <v>309</v>
      </c>
      <c r="C88" s="134">
        <v>41678259</v>
      </c>
      <c r="D88" s="134">
        <v>39316545</v>
      </c>
      <c r="E88" s="134">
        <v>39316545</v>
      </c>
      <c r="F88" s="134">
        <v>0</v>
      </c>
      <c r="G88" s="134">
        <v>0</v>
      </c>
      <c r="H88" s="134">
        <v>0</v>
      </c>
      <c r="I88" s="134">
        <v>0</v>
      </c>
      <c r="J88" s="134">
        <v>0</v>
      </c>
      <c r="K88" s="134">
        <v>0</v>
      </c>
      <c r="L88" s="134">
        <f t="shared" si="16"/>
        <v>41678259</v>
      </c>
      <c r="M88" s="134">
        <f t="shared" si="17"/>
        <v>39316545</v>
      </c>
      <c r="N88" s="134">
        <f t="shared" si="18"/>
        <v>39316545</v>
      </c>
    </row>
    <row r="89" spans="1:14" ht="15">
      <c r="A89" s="34" t="s">
        <v>310</v>
      </c>
      <c r="B89" s="5" t="s">
        <v>311</v>
      </c>
      <c r="C89" s="134">
        <v>0</v>
      </c>
      <c r="D89" s="134">
        <v>0</v>
      </c>
      <c r="E89" s="134">
        <v>0</v>
      </c>
      <c r="F89" s="134">
        <v>0</v>
      </c>
      <c r="G89" s="134">
        <v>0</v>
      </c>
      <c r="H89" s="134">
        <v>0</v>
      </c>
      <c r="I89" s="134">
        <v>0</v>
      </c>
      <c r="J89" s="134">
        <v>0</v>
      </c>
      <c r="K89" s="134">
        <v>0</v>
      </c>
      <c r="L89" s="134">
        <f t="shared" si="16"/>
        <v>0</v>
      </c>
      <c r="M89" s="134">
        <f t="shared" si="17"/>
        <v>0</v>
      </c>
      <c r="N89" s="134">
        <f t="shared" si="18"/>
        <v>0</v>
      </c>
    </row>
    <row r="90" spans="1:14" ht="15">
      <c r="A90" s="12" t="s">
        <v>454</v>
      </c>
      <c r="B90" s="5" t="s">
        <v>312</v>
      </c>
      <c r="C90" s="134">
        <v>0</v>
      </c>
      <c r="D90" s="134">
        <v>0</v>
      </c>
      <c r="E90" s="134">
        <v>0</v>
      </c>
      <c r="F90" s="134">
        <v>0</v>
      </c>
      <c r="G90" s="134">
        <v>0</v>
      </c>
      <c r="H90" s="134">
        <v>0</v>
      </c>
      <c r="I90" s="134">
        <v>0</v>
      </c>
      <c r="J90" s="134">
        <v>0</v>
      </c>
      <c r="K90" s="134">
        <v>0</v>
      </c>
      <c r="L90" s="134">
        <f t="shared" si="16"/>
        <v>0</v>
      </c>
      <c r="M90" s="134">
        <f t="shared" si="17"/>
        <v>0</v>
      </c>
      <c r="N90" s="134">
        <f t="shared" si="18"/>
        <v>0</v>
      </c>
    </row>
    <row r="91" spans="1:14" ht="15">
      <c r="A91" s="14" t="s">
        <v>473</v>
      </c>
      <c r="B91" s="7" t="s">
        <v>314</v>
      </c>
      <c r="C91" s="158">
        <f>SUM(C75+C80+C85+C86+C87+C88+C89+C90)</f>
        <v>42606881</v>
      </c>
      <c r="D91" s="158">
        <f>SUM(D75+D80+D85+D86+D87+D88+D89+D90)</f>
        <v>40211815</v>
      </c>
      <c r="E91" s="158">
        <f>SUM(E75+E80+E85+E86+E87+E88+E89+E90)</f>
        <v>40211815</v>
      </c>
      <c r="F91" s="158">
        <f aca="true" t="shared" si="22" ref="F91:K91">SUM(F75+F80+F85+F86+F87+F88+F89+F90)</f>
        <v>0</v>
      </c>
      <c r="G91" s="158">
        <f t="shared" si="22"/>
        <v>0</v>
      </c>
      <c r="H91" s="158">
        <f t="shared" si="22"/>
        <v>0</v>
      </c>
      <c r="I91" s="158">
        <f t="shared" si="22"/>
        <v>0</v>
      </c>
      <c r="J91" s="158">
        <f t="shared" si="22"/>
        <v>0</v>
      </c>
      <c r="K91" s="158">
        <f t="shared" si="22"/>
        <v>0</v>
      </c>
      <c r="L91" s="158">
        <f t="shared" si="16"/>
        <v>42606881</v>
      </c>
      <c r="M91" s="158">
        <f t="shared" si="17"/>
        <v>40211815</v>
      </c>
      <c r="N91" s="158">
        <f t="shared" si="18"/>
        <v>40211815</v>
      </c>
    </row>
    <row r="92" spans="1:14" ht="15">
      <c r="A92" s="12" t="s">
        <v>315</v>
      </c>
      <c r="B92" s="5" t="s">
        <v>316</v>
      </c>
      <c r="C92" s="134">
        <v>0</v>
      </c>
      <c r="D92" s="134">
        <v>0</v>
      </c>
      <c r="E92" s="134">
        <v>0</v>
      </c>
      <c r="F92" s="134">
        <v>0</v>
      </c>
      <c r="G92" s="134">
        <v>0</v>
      </c>
      <c r="H92" s="134">
        <v>0</v>
      </c>
      <c r="I92" s="134">
        <v>0</v>
      </c>
      <c r="J92" s="134">
        <v>0</v>
      </c>
      <c r="K92" s="134">
        <v>0</v>
      </c>
      <c r="L92" s="134">
        <f t="shared" si="16"/>
        <v>0</v>
      </c>
      <c r="M92" s="134">
        <f t="shared" si="17"/>
        <v>0</v>
      </c>
      <c r="N92" s="134">
        <f t="shared" si="18"/>
        <v>0</v>
      </c>
    </row>
    <row r="93" spans="1:14" ht="15">
      <c r="A93" s="12" t="s">
        <v>317</v>
      </c>
      <c r="B93" s="5" t="s">
        <v>318</v>
      </c>
      <c r="C93" s="134">
        <v>0</v>
      </c>
      <c r="D93" s="134">
        <v>0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f t="shared" si="16"/>
        <v>0</v>
      </c>
      <c r="M93" s="134">
        <f t="shared" si="17"/>
        <v>0</v>
      </c>
      <c r="N93" s="134">
        <f t="shared" si="18"/>
        <v>0</v>
      </c>
    </row>
    <row r="94" spans="1:14" ht="15">
      <c r="A94" s="34" t="s">
        <v>319</v>
      </c>
      <c r="B94" s="5" t="s">
        <v>320</v>
      </c>
      <c r="C94" s="134">
        <v>0</v>
      </c>
      <c r="D94" s="134">
        <v>0</v>
      </c>
      <c r="E94" s="134"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134">
        <v>0</v>
      </c>
      <c r="L94" s="134">
        <f t="shared" si="16"/>
        <v>0</v>
      </c>
      <c r="M94" s="134">
        <f t="shared" si="17"/>
        <v>0</v>
      </c>
      <c r="N94" s="134">
        <f t="shared" si="18"/>
        <v>0</v>
      </c>
    </row>
    <row r="95" spans="1:14" ht="15">
      <c r="A95" s="34" t="s">
        <v>455</v>
      </c>
      <c r="B95" s="5" t="s">
        <v>321</v>
      </c>
      <c r="C95" s="134">
        <v>0</v>
      </c>
      <c r="D95" s="134">
        <v>0</v>
      </c>
      <c r="E95" s="134">
        <v>0</v>
      </c>
      <c r="F95" s="134">
        <v>0</v>
      </c>
      <c r="G95" s="134">
        <v>0</v>
      </c>
      <c r="H95" s="134">
        <v>0</v>
      </c>
      <c r="I95" s="134">
        <v>0</v>
      </c>
      <c r="J95" s="134">
        <v>0</v>
      </c>
      <c r="K95" s="134">
        <v>0</v>
      </c>
      <c r="L95" s="134">
        <f t="shared" si="16"/>
        <v>0</v>
      </c>
      <c r="M95" s="134">
        <f t="shared" si="17"/>
        <v>0</v>
      </c>
      <c r="N95" s="134">
        <f t="shared" si="18"/>
        <v>0</v>
      </c>
    </row>
    <row r="96" spans="1:14" ht="15">
      <c r="A96" s="13" t="s">
        <v>474</v>
      </c>
      <c r="B96" s="7" t="s">
        <v>322</v>
      </c>
      <c r="C96" s="158">
        <f>SUM(C92:C95)</f>
        <v>0</v>
      </c>
      <c r="D96" s="158">
        <f>SUM(D92:D95)</f>
        <v>0</v>
      </c>
      <c r="E96" s="158">
        <f>SUM(E92:E95)</f>
        <v>0</v>
      </c>
      <c r="F96" s="158">
        <f aca="true" t="shared" si="23" ref="F96:K96">SUM(F92:F95)</f>
        <v>0</v>
      </c>
      <c r="G96" s="158">
        <f t="shared" si="23"/>
        <v>0</v>
      </c>
      <c r="H96" s="158">
        <f t="shared" si="23"/>
        <v>0</v>
      </c>
      <c r="I96" s="158">
        <f t="shared" si="23"/>
        <v>0</v>
      </c>
      <c r="J96" s="158">
        <f t="shared" si="23"/>
        <v>0</v>
      </c>
      <c r="K96" s="158">
        <f t="shared" si="23"/>
        <v>0</v>
      </c>
      <c r="L96" s="158">
        <f t="shared" si="16"/>
        <v>0</v>
      </c>
      <c r="M96" s="158">
        <f t="shared" si="17"/>
        <v>0</v>
      </c>
      <c r="N96" s="158">
        <f t="shared" si="18"/>
        <v>0</v>
      </c>
    </row>
    <row r="97" spans="1:14" ht="15">
      <c r="A97" s="14" t="s">
        <v>323</v>
      </c>
      <c r="B97" s="7" t="s">
        <v>324</v>
      </c>
      <c r="C97" s="158">
        <v>0</v>
      </c>
      <c r="D97" s="158">
        <v>0</v>
      </c>
      <c r="E97" s="158">
        <v>0</v>
      </c>
      <c r="F97" s="158">
        <v>0</v>
      </c>
      <c r="G97" s="158">
        <v>0</v>
      </c>
      <c r="H97" s="158">
        <v>0</v>
      </c>
      <c r="I97" s="158">
        <v>0</v>
      </c>
      <c r="J97" s="158">
        <v>0</v>
      </c>
      <c r="K97" s="158">
        <v>0</v>
      </c>
      <c r="L97" s="158">
        <f t="shared" si="16"/>
        <v>0</v>
      </c>
      <c r="M97" s="158">
        <f t="shared" si="17"/>
        <v>0</v>
      </c>
      <c r="N97" s="158">
        <f t="shared" si="18"/>
        <v>0</v>
      </c>
    </row>
    <row r="98" spans="1:14" ht="15.75">
      <c r="A98" s="99" t="s">
        <v>475</v>
      </c>
      <c r="B98" s="100" t="s">
        <v>325</v>
      </c>
      <c r="C98" s="165">
        <f>SUM(C91+C96+C97)</f>
        <v>42606881</v>
      </c>
      <c r="D98" s="165">
        <f>SUM(D91+D96+D97)</f>
        <v>40211815</v>
      </c>
      <c r="E98" s="165">
        <f>SUM(E91+E96+E97)</f>
        <v>40211815</v>
      </c>
      <c r="F98" s="165">
        <f aca="true" t="shared" si="24" ref="F98:K98">SUM(F91+F96+F97)</f>
        <v>0</v>
      </c>
      <c r="G98" s="165">
        <f t="shared" si="24"/>
        <v>0</v>
      </c>
      <c r="H98" s="165">
        <f t="shared" si="24"/>
        <v>0</v>
      </c>
      <c r="I98" s="165">
        <f t="shared" si="24"/>
        <v>0</v>
      </c>
      <c r="J98" s="165">
        <f t="shared" si="24"/>
        <v>0</v>
      </c>
      <c r="K98" s="165">
        <f t="shared" si="24"/>
        <v>0</v>
      </c>
      <c r="L98" s="195">
        <f t="shared" si="16"/>
        <v>42606881</v>
      </c>
      <c r="M98" s="195">
        <f t="shared" si="17"/>
        <v>40211815</v>
      </c>
      <c r="N98" s="195">
        <f t="shared" si="18"/>
        <v>40211815</v>
      </c>
    </row>
    <row r="99" spans="1:14" ht="15.75">
      <c r="A99" s="105" t="s">
        <v>457</v>
      </c>
      <c r="B99" s="109"/>
      <c r="C99" s="196">
        <f>SUM(C20+C34+C46+C50+C57+C63+C67+C98)</f>
        <v>43607441</v>
      </c>
      <c r="D99" s="196">
        <f>SUM(D20+D34+D46+D50+D57+D63+D67+D98)</f>
        <v>41245727</v>
      </c>
      <c r="E99" s="196">
        <f>SUM(E20+E34+E46+E50+E57+E63+E67+E98)</f>
        <v>40787399</v>
      </c>
      <c r="F99" s="196">
        <f aca="true" t="shared" si="25" ref="F99:K99">SUM(F20+F34+F46+F50+F57+F63+F67+F98)</f>
        <v>0</v>
      </c>
      <c r="G99" s="196">
        <f t="shared" si="25"/>
        <v>0</v>
      </c>
      <c r="H99" s="196">
        <f t="shared" si="25"/>
        <v>0</v>
      </c>
      <c r="I99" s="196">
        <f t="shared" si="25"/>
        <v>0</v>
      </c>
      <c r="J99" s="196">
        <f t="shared" si="25"/>
        <v>0</v>
      </c>
      <c r="K99" s="196">
        <f t="shared" si="25"/>
        <v>0</v>
      </c>
      <c r="L99" s="197">
        <f>SUM(C99+F99+I99)</f>
        <v>43607441</v>
      </c>
      <c r="M99" s="197">
        <f>SUM(D99+G99+J99)</f>
        <v>41245727</v>
      </c>
      <c r="N99" s="197">
        <f>SUM(E99+H99+K99)</f>
        <v>40787399</v>
      </c>
    </row>
  </sheetData>
  <sheetProtection/>
  <mergeCells count="8">
    <mergeCell ref="A2:N2"/>
    <mergeCell ref="A3:N3"/>
    <mergeCell ref="A6:A7"/>
    <mergeCell ref="B6:B7"/>
    <mergeCell ref="C6:E6"/>
    <mergeCell ref="F6:H6"/>
    <mergeCell ref="I6:K6"/>
    <mergeCell ref="L6:N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99"/>
  <sheetViews>
    <sheetView zoomScalePageLayoutView="0" workbookViewId="0" topLeftCell="B1">
      <selection activeCell="A2" sqref="A2:N2"/>
    </sheetView>
  </sheetViews>
  <sheetFormatPr defaultColWidth="9.140625" defaultRowHeight="15"/>
  <cols>
    <col min="1" max="1" width="92.57421875" style="0" customWidth="1"/>
    <col min="3" max="3" width="11.57421875" style="0" bestFit="1" customWidth="1"/>
    <col min="4" max="4" width="13.00390625" style="0" customWidth="1"/>
    <col min="5" max="5" width="11.7109375" style="0" customWidth="1"/>
    <col min="6" max="7" width="12.28125" style="0" customWidth="1"/>
    <col min="8" max="8" width="11.28125" style="0" customWidth="1"/>
    <col min="10" max="10" width="12.28125" style="0" customWidth="1"/>
    <col min="11" max="11" width="10.8515625" style="0" customWidth="1"/>
    <col min="12" max="12" width="11.57421875" style="0" bestFit="1" customWidth="1"/>
    <col min="13" max="13" width="13.57421875" style="0" customWidth="1"/>
    <col min="14" max="14" width="11.28125" style="0" customWidth="1"/>
  </cols>
  <sheetData>
    <row r="1" ht="15">
      <c r="K1" t="s">
        <v>964</v>
      </c>
    </row>
    <row r="2" spans="1:14" ht="24" customHeight="1">
      <c r="A2" s="379" t="s">
        <v>963</v>
      </c>
      <c r="B2" s="396"/>
      <c r="C2" s="396"/>
      <c r="D2" s="396"/>
      <c r="E2" s="396"/>
      <c r="F2" s="381"/>
      <c r="G2" s="382"/>
      <c r="H2" s="382"/>
      <c r="I2" s="382"/>
      <c r="J2" s="382"/>
      <c r="K2" s="382"/>
      <c r="L2" s="382"/>
      <c r="M2" s="382"/>
      <c r="N2" s="382"/>
    </row>
    <row r="3" spans="1:14" ht="24" customHeight="1">
      <c r="A3" s="383" t="s">
        <v>898</v>
      </c>
      <c r="B3" s="380"/>
      <c r="C3" s="380"/>
      <c r="D3" s="380"/>
      <c r="E3" s="380"/>
      <c r="F3" s="381"/>
      <c r="G3" s="382"/>
      <c r="H3" s="382"/>
      <c r="I3" s="382"/>
      <c r="J3" s="382"/>
      <c r="K3" s="382"/>
      <c r="L3" s="382"/>
      <c r="M3" s="382"/>
      <c r="N3" s="382"/>
    </row>
    <row r="4" ht="18">
      <c r="A4" s="40"/>
    </row>
    <row r="5" ht="15">
      <c r="A5" s="82" t="s">
        <v>617</v>
      </c>
    </row>
    <row r="6" spans="1:14" ht="30" customHeight="1">
      <c r="A6" s="384" t="s">
        <v>24</v>
      </c>
      <c r="B6" s="386" t="s">
        <v>25</v>
      </c>
      <c r="C6" s="395" t="s">
        <v>531</v>
      </c>
      <c r="D6" s="395"/>
      <c r="E6" s="395"/>
      <c r="F6" s="395" t="s">
        <v>532</v>
      </c>
      <c r="G6" s="395"/>
      <c r="H6" s="395"/>
      <c r="I6" s="395" t="s">
        <v>533</v>
      </c>
      <c r="J6" s="395"/>
      <c r="K6" s="395"/>
      <c r="L6" s="391" t="s">
        <v>629</v>
      </c>
      <c r="M6" s="391"/>
      <c r="N6" s="391"/>
    </row>
    <row r="7" spans="1:14" ht="26.25" customHeight="1">
      <c r="A7" s="397"/>
      <c r="B7" s="398"/>
      <c r="C7" s="3" t="s">
        <v>631</v>
      </c>
      <c r="D7" s="3" t="s">
        <v>652</v>
      </c>
      <c r="E7" s="81" t="s">
        <v>653</v>
      </c>
      <c r="F7" s="3" t="s">
        <v>631</v>
      </c>
      <c r="G7" s="3" t="s">
        <v>652</v>
      </c>
      <c r="H7" s="81" t="s">
        <v>653</v>
      </c>
      <c r="I7" s="3" t="s">
        <v>631</v>
      </c>
      <c r="J7" s="3" t="s">
        <v>652</v>
      </c>
      <c r="K7" s="81" t="s">
        <v>653</v>
      </c>
      <c r="L7" s="3" t="s">
        <v>631</v>
      </c>
      <c r="M7" s="3" t="s">
        <v>652</v>
      </c>
      <c r="N7" s="81" t="s">
        <v>653</v>
      </c>
    </row>
    <row r="8" spans="1:14" ht="15" customHeight="1">
      <c r="A8" s="30" t="s">
        <v>203</v>
      </c>
      <c r="B8" s="6" t="s">
        <v>204</v>
      </c>
      <c r="C8" s="134">
        <f>+'bevételek önk'!C8+'bevételek óvoda'!C8</f>
        <v>24803703</v>
      </c>
      <c r="D8" s="134">
        <f>+'bevételek önk'!D8+'bevételek óvoda'!D8</f>
        <v>26092703</v>
      </c>
      <c r="E8" s="134">
        <f>+'bevételek önk'!E8+'bevételek óvoda'!E8</f>
        <v>26092703</v>
      </c>
      <c r="F8" s="134">
        <f>+'bevételek önk'!F8+'bevételek óvoda'!F8</f>
        <v>0</v>
      </c>
      <c r="G8" s="134">
        <f>+'bevételek önk'!G8+'bevételek óvoda'!G8</f>
        <v>0</v>
      </c>
      <c r="H8" s="134">
        <f>+'bevételek önk'!H8+'bevételek óvoda'!H8</f>
        <v>0</v>
      </c>
      <c r="I8" s="134">
        <f>+'bevételek önk'!I8+'bevételek óvoda'!I8</f>
        <v>0</v>
      </c>
      <c r="J8" s="134">
        <f>+'bevételek önk'!J8+'bevételek óvoda'!J8</f>
        <v>0</v>
      </c>
      <c r="K8" s="134">
        <f>+'bevételek önk'!K8+'bevételek óvoda'!K8</f>
        <v>0</v>
      </c>
      <c r="L8" s="134">
        <f>SUM(C8+F8+I8)</f>
        <v>24803703</v>
      </c>
      <c r="M8" s="134">
        <f>SUM(D8+G8+J8)</f>
        <v>26092703</v>
      </c>
      <c r="N8" s="134">
        <f>SUM(E8+H8+K8)</f>
        <v>26092703</v>
      </c>
    </row>
    <row r="9" spans="1:14" ht="15" customHeight="1">
      <c r="A9" s="5" t="s">
        <v>205</v>
      </c>
      <c r="B9" s="6" t="s">
        <v>206</v>
      </c>
      <c r="C9" s="134">
        <f>+'bevételek önk'!C9+'bevételek óvoda'!C9</f>
        <v>29291500</v>
      </c>
      <c r="D9" s="134">
        <f>+'bevételek önk'!D9+'bevételek óvoda'!D9</f>
        <v>29681500</v>
      </c>
      <c r="E9" s="134">
        <f>+'bevételek önk'!E9+'bevételek óvoda'!E9</f>
        <v>29681500</v>
      </c>
      <c r="F9" s="134">
        <f>+'bevételek önk'!F9+'bevételek óvoda'!F9</f>
        <v>0</v>
      </c>
      <c r="G9" s="134">
        <f>+'bevételek önk'!G9+'bevételek óvoda'!G9</f>
        <v>0</v>
      </c>
      <c r="H9" s="134">
        <f>+'bevételek önk'!H9+'bevételek óvoda'!H9</f>
        <v>0</v>
      </c>
      <c r="I9" s="134">
        <f>+'bevételek önk'!I9+'bevételek óvoda'!I9</f>
        <v>0</v>
      </c>
      <c r="J9" s="134">
        <f>+'bevételek önk'!J9+'bevételek óvoda'!J9</f>
        <v>0</v>
      </c>
      <c r="K9" s="134">
        <f>+'bevételek önk'!K9+'bevételek óvoda'!K9</f>
        <v>0</v>
      </c>
      <c r="L9" s="134">
        <f aca="true" t="shared" si="0" ref="L9:L73">SUM(C9+F9+I9)</f>
        <v>29291500</v>
      </c>
      <c r="M9" s="134">
        <f aca="true" t="shared" si="1" ref="M9:M73">SUM(D9+G9+J9)</f>
        <v>29681500</v>
      </c>
      <c r="N9" s="134">
        <f aca="true" t="shared" si="2" ref="N9:N73">SUM(E9+H9+K9)</f>
        <v>29681500</v>
      </c>
    </row>
    <row r="10" spans="1:14" ht="15" customHeight="1">
      <c r="A10" s="5" t="s">
        <v>207</v>
      </c>
      <c r="B10" s="6" t="s">
        <v>208</v>
      </c>
      <c r="C10" s="134">
        <f>+'bevételek önk'!C10+'bevételek óvoda'!C10</f>
        <v>24219221</v>
      </c>
      <c r="D10" s="134">
        <f>+'bevételek önk'!D10+'bevételek óvoda'!D10</f>
        <v>23347826</v>
      </c>
      <c r="E10" s="134">
        <f>+'bevételek önk'!E10+'bevételek óvoda'!E10</f>
        <v>23347826</v>
      </c>
      <c r="F10" s="134">
        <f>+'bevételek önk'!F10+'bevételek óvoda'!F10</f>
        <v>0</v>
      </c>
      <c r="G10" s="134">
        <f>+'bevételek önk'!G10+'bevételek óvoda'!G10</f>
        <v>0</v>
      </c>
      <c r="H10" s="134">
        <f>+'bevételek önk'!H10+'bevételek óvoda'!H10</f>
        <v>0</v>
      </c>
      <c r="I10" s="134">
        <f>+'bevételek önk'!I10+'bevételek óvoda'!I10</f>
        <v>0</v>
      </c>
      <c r="J10" s="134">
        <f>+'bevételek önk'!J10+'bevételek óvoda'!J10</f>
        <v>0</v>
      </c>
      <c r="K10" s="134">
        <f>+'bevételek önk'!K10+'bevételek óvoda'!K10</f>
        <v>0</v>
      </c>
      <c r="L10" s="134">
        <f t="shared" si="0"/>
        <v>24219221</v>
      </c>
      <c r="M10" s="134">
        <f t="shared" si="1"/>
        <v>23347826</v>
      </c>
      <c r="N10" s="134">
        <f t="shared" si="2"/>
        <v>23347826</v>
      </c>
    </row>
    <row r="11" spans="1:14" ht="15" customHeight="1">
      <c r="A11" s="5" t="s">
        <v>209</v>
      </c>
      <c r="B11" s="6" t="s">
        <v>210</v>
      </c>
      <c r="C11" s="134">
        <f>+'bevételek önk'!C11+'bevételek óvoda'!C11</f>
        <v>1800000</v>
      </c>
      <c r="D11" s="134">
        <f>+'bevételek önk'!D11+'bevételek óvoda'!D11</f>
        <v>1905376</v>
      </c>
      <c r="E11" s="134">
        <f>+'bevételek önk'!E11+'bevételek óvoda'!E11</f>
        <v>1905376</v>
      </c>
      <c r="F11" s="134">
        <f>+'bevételek önk'!F11+'bevételek óvoda'!F11</f>
        <v>0</v>
      </c>
      <c r="G11" s="134">
        <f>+'bevételek önk'!G11+'bevételek óvoda'!G11</f>
        <v>0</v>
      </c>
      <c r="H11" s="134">
        <f>+'bevételek önk'!H11+'bevételek óvoda'!H11</f>
        <v>0</v>
      </c>
      <c r="I11" s="134">
        <f>+'bevételek önk'!I11+'bevételek óvoda'!I11</f>
        <v>0</v>
      </c>
      <c r="J11" s="134">
        <f>+'bevételek önk'!J11+'bevételek óvoda'!J11</f>
        <v>0</v>
      </c>
      <c r="K11" s="134">
        <f>+'bevételek önk'!K11+'bevételek óvoda'!K11</f>
        <v>0</v>
      </c>
      <c r="L11" s="134">
        <f t="shared" si="0"/>
        <v>1800000</v>
      </c>
      <c r="M11" s="134">
        <f t="shared" si="1"/>
        <v>1905376</v>
      </c>
      <c r="N11" s="134">
        <f t="shared" si="2"/>
        <v>1905376</v>
      </c>
    </row>
    <row r="12" spans="1:14" ht="15" customHeight="1">
      <c r="A12" s="5" t="s">
        <v>211</v>
      </c>
      <c r="B12" s="6" t="s">
        <v>212</v>
      </c>
      <c r="C12" s="134">
        <f>+'bevételek önk'!C12+'bevételek óvoda'!C12</f>
        <v>0</v>
      </c>
      <c r="D12" s="134">
        <f>+'bevételek önk'!D12+'bevételek óvoda'!D12</f>
        <v>906780</v>
      </c>
      <c r="E12" s="134">
        <f>+'bevételek önk'!E12+'bevételek óvoda'!E12</f>
        <v>906780</v>
      </c>
      <c r="F12" s="134">
        <f>+'bevételek önk'!F12+'bevételek óvoda'!F12</f>
        <v>0</v>
      </c>
      <c r="G12" s="134">
        <f>+'bevételek önk'!G12+'bevételek óvoda'!G12</f>
        <v>0</v>
      </c>
      <c r="H12" s="134">
        <f>+'bevételek önk'!H12+'bevételek óvoda'!H12</f>
        <v>0</v>
      </c>
      <c r="I12" s="134">
        <f>+'bevételek önk'!I12+'bevételek óvoda'!I12</f>
        <v>0</v>
      </c>
      <c r="J12" s="134">
        <f>+'bevételek önk'!J12+'bevételek óvoda'!J12</f>
        <v>0</v>
      </c>
      <c r="K12" s="134">
        <f>+'bevételek önk'!K12+'bevételek óvoda'!K12</f>
        <v>0</v>
      </c>
      <c r="L12" s="134">
        <f t="shared" si="0"/>
        <v>0</v>
      </c>
      <c r="M12" s="134">
        <f t="shared" si="1"/>
        <v>906780</v>
      </c>
      <c r="N12" s="134">
        <f t="shared" si="2"/>
        <v>906780</v>
      </c>
    </row>
    <row r="13" spans="1:14" ht="15" customHeight="1">
      <c r="A13" s="5" t="s">
        <v>213</v>
      </c>
      <c r="B13" s="6" t="s">
        <v>214</v>
      </c>
      <c r="C13" s="134">
        <f>+'bevételek önk'!C13+'bevételek óvoda'!C13</f>
        <v>0</v>
      </c>
      <c r="D13" s="134">
        <f>+'bevételek önk'!D13+'bevételek óvoda'!D13</f>
        <v>418000</v>
      </c>
      <c r="E13" s="134">
        <f>+'bevételek önk'!E13+'bevételek óvoda'!E13</f>
        <v>418000</v>
      </c>
      <c r="F13" s="134">
        <f>+'bevételek önk'!F13+'bevételek óvoda'!F13</f>
        <v>0</v>
      </c>
      <c r="G13" s="134">
        <f>+'bevételek önk'!G13+'bevételek óvoda'!G13</f>
        <v>0</v>
      </c>
      <c r="H13" s="134">
        <f>+'bevételek önk'!H13+'bevételek óvoda'!H13</f>
        <v>0</v>
      </c>
      <c r="I13" s="134">
        <f>+'bevételek önk'!I13+'bevételek óvoda'!I13</f>
        <v>0</v>
      </c>
      <c r="J13" s="134">
        <f>+'bevételek önk'!J13+'bevételek óvoda'!J13</f>
        <v>0</v>
      </c>
      <c r="K13" s="134">
        <f>+'bevételek önk'!K13+'bevételek óvoda'!K13</f>
        <v>0</v>
      </c>
      <c r="L13" s="134">
        <f t="shared" si="0"/>
        <v>0</v>
      </c>
      <c r="M13" s="134">
        <f t="shared" si="1"/>
        <v>418000</v>
      </c>
      <c r="N13" s="134">
        <f t="shared" si="2"/>
        <v>418000</v>
      </c>
    </row>
    <row r="14" spans="1:14" ht="15" customHeight="1">
      <c r="A14" s="7" t="s">
        <v>459</v>
      </c>
      <c r="B14" s="8" t="s">
        <v>215</v>
      </c>
      <c r="C14" s="158">
        <f>+'bevételek önk'!C14+'bevételek óvoda'!C14</f>
        <v>80114424</v>
      </c>
      <c r="D14" s="158">
        <f>+'bevételek önk'!D14+'bevételek óvoda'!D14</f>
        <v>82352185</v>
      </c>
      <c r="E14" s="158">
        <f>+'bevételek önk'!E14+'bevételek óvoda'!E14</f>
        <v>82352185</v>
      </c>
      <c r="F14" s="158">
        <f>+'bevételek önk'!F14+'bevételek óvoda'!F14</f>
        <v>0</v>
      </c>
      <c r="G14" s="158">
        <f>+'bevételek önk'!G14+'bevételek óvoda'!G14</f>
        <v>0</v>
      </c>
      <c r="H14" s="158">
        <f>+'bevételek önk'!H14+'bevételek óvoda'!H14</f>
        <v>0</v>
      </c>
      <c r="I14" s="158">
        <f>+'bevételek önk'!I14+'bevételek óvoda'!I14</f>
        <v>0</v>
      </c>
      <c r="J14" s="158">
        <f>+'bevételek önk'!J14+'bevételek óvoda'!J14</f>
        <v>0</v>
      </c>
      <c r="K14" s="158">
        <f>+'bevételek önk'!K14+'bevételek óvoda'!K14</f>
        <v>0</v>
      </c>
      <c r="L14" s="158">
        <f t="shared" si="0"/>
        <v>80114424</v>
      </c>
      <c r="M14" s="158">
        <f t="shared" si="1"/>
        <v>82352185</v>
      </c>
      <c r="N14" s="158">
        <f t="shared" si="2"/>
        <v>82352185</v>
      </c>
    </row>
    <row r="15" spans="1:14" ht="15" customHeight="1">
      <c r="A15" s="5" t="s">
        <v>216</v>
      </c>
      <c r="B15" s="6" t="s">
        <v>217</v>
      </c>
      <c r="C15" s="134">
        <f>+'bevételek önk'!C15+'bevételek óvoda'!C15</f>
        <v>0</v>
      </c>
      <c r="D15" s="134">
        <f>+'bevételek önk'!D15+'bevételek óvoda'!D15</f>
        <v>0</v>
      </c>
      <c r="E15" s="134">
        <f>+'bevételek önk'!E15+'bevételek óvoda'!E15</f>
        <v>0</v>
      </c>
      <c r="F15" s="134">
        <f>+'bevételek önk'!F15+'bevételek óvoda'!F15</f>
        <v>0</v>
      </c>
      <c r="G15" s="134">
        <f>+'bevételek önk'!G15+'bevételek óvoda'!G15</f>
        <v>0</v>
      </c>
      <c r="H15" s="134">
        <f>+'bevételek önk'!H15+'bevételek óvoda'!H15</f>
        <v>0</v>
      </c>
      <c r="I15" s="134">
        <f>+'bevételek önk'!I15+'bevételek óvoda'!I15</f>
        <v>0</v>
      </c>
      <c r="J15" s="134">
        <f>+'bevételek önk'!J15+'bevételek óvoda'!J15</f>
        <v>0</v>
      </c>
      <c r="K15" s="134">
        <f>+'bevételek önk'!K15+'bevételek óvoda'!K15</f>
        <v>0</v>
      </c>
      <c r="L15" s="134">
        <f t="shared" si="0"/>
        <v>0</v>
      </c>
      <c r="M15" s="134">
        <f t="shared" si="1"/>
        <v>0</v>
      </c>
      <c r="N15" s="134">
        <f t="shared" si="2"/>
        <v>0</v>
      </c>
    </row>
    <row r="16" spans="1:14" ht="15" customHeight="1">
      <c r="A16" s="5" t="s">
        <v>218</v>
      </c>
      <c r="B16" s="6" t="s">
        <v>219</v>
      </c>
      <c r="C16" s="134">
        <f>+'bevételek önk'!C16+'bevételek óvoda'!C16</f>
        <v>0</v>
      </c>
      <c r="D16" s="134">
        <f>+'bevételek önk'!D16+'bevételek óvoda'!D16</f>
        <v>0</v>
      </c>
      <c r="E16" s="134">
        <f>+'bevételek önk'!E16+'bevételek óvoda'!E16</f>
        <v>0</v>
      </c>
      <c r="F16" s="134">
        <f>+'bevételek önk'!F16+'bevételek óvoda'!F16</f>
        <v>0</v>
      </c>
      <c r="G16" s="134">
        <f>+'bevételek önk'!G16+'bevételek óvoda'!G16</f>
        <v>0</v>
      </c>
      <c r="H16" s="134">
        <f>+'bevételek önk'!H16+'bevételek óvoda'!H16</f>
        <v>0</v>
      </c>
      <c r="I16" s="134">
        <f>+'bevételek önk'!I16+'bevételek óvoda'!I16</f>
        <v>0</v>
      </c>
      <c r="J16" s="134">
        <f>+'bevételek önk'!J16+'bevételek óvoda'!J16</f>
        <v>0</v>
      </c>
      <c r="K16" s="134">
        <f>+'bevételek önk'!K16+'bevételek óvoda'!K16</f>
        <v>0</v>
      </c>
      <c r="L16" s="134">
        <f t="shared" si="0"/>
        <v>0</v>
      </c>
      <c r="M16" s="134">
        <f t="shared" si="1"/>
        <v>0</v>
      </c>
      <c r="N16" s="134">
        <f t="shared" si="2"/>
        <v>0</v>
      </c>
    </row>
    <row r="17" spans="1:14" ht="15" customHeight="1">
      <c r="A17" s="5" t="s">
        <v>421</v>
      </c>
      <c r="B17" s="6" t="s">
        <v>220</v>
      </c>
      <c r="C17" s="134">
        <f>+'bevételek önk'!C17+'bevételek óvoda'!C17</f>
        <v>0</v>
      </c>
      <c r="D17" s="134">
        <f>+'bevételek önk'!D17+'bevételek óvoda'!D17</f>
        <v>0</v>
      </c>
      <c r="E17" s="134">
        <f>+'bevételek önk'!E17+'bevételek óvoda'!E17</f>
        <v>0</v>
      </c>
      <c r="F17" s="134">
        <f>+'bevételek önk'!F17+'bevételek óvoda'!F17</f>
        <v>0</v>
      </c>
      <c r="G17" s="134">
        <f>+'bevételek önk'!G17+'bevételek óvoda'!G17</f>
        <v>0</v>
      </c>
      <c r="H17" s="134">
        <f>+'bevételek önk'!H17+'bevételek óvoda'!H17</f>
        <v>0</v>
      </c>
      <c r="I17" s="134">
        <f>+'bevételek önk'!I17+'bevételek óvoda'!I17</f>
        <v>0</v>
      </c>
      <c r="J17" s="134">
        <f>+'bevételek önk'!J17+'bevételek óvoda'!J17</f>
        <v>0</v>
      </c>
      <c r="K17" s="134">
        <f>+'bevételek önk'!K17+'bevételek óvoda'!K17</f>
        <v>0</v>
      </c>
      <c r="L17" s="134">
        <f t="shared" si="0"/>
        <v>0</v>
      </c>
      <c r="M17" s="134">
        <f t="shared" si="1"/>
        <v>0</v>
      </c>
      <c r="N17" s="134">
        <f t="shared" si="2"/>
        <v>0</v>
      </c>
    </row>
    <row r="18" spans="1:14" ht="15" customHeight="1">
      <c r="A18" s="5" t="s">
        <v>422</v>
      </c>
      <c r="B18" s="6" t="s">
        <v>221</v>
      </c>
      <c r="C18" s="134">
        <f>+'bevételek önk'!C18+'bevételek óvoda'!C18</f>
        <v>0</v>
      </c>
      <c r="D18" s="134">
        <f>+'bevételek önk'!D18+'bevételek óvoda'!D18</f>
        <v>0</v>
      </c>
      <c r="E18" s="134">
        <f>+'bevételek önk'!E18+'bevételek óvoda'!E18</f>
        <v>0</v>
      </c>
      <c r="F18" s="134">
        <f>+'bevételek önk'!F18+'bevételek óvoda'!F18</f>
        <v>0</v>
      </c>
      <c r="G18" s="134">
        <f>+'bevételek önk'!G18+'bevételek óvoda'!G18</f>
        <v>0</v>
      </c>
      <c r="H18" s="134">
        <f>+'bevételek önk'!H18+'bevételek óvoda'!H18</f>
        <v>0</v>
      </c>
      <c r="I18" s="134">
        <f>+'bevételek önk'!I18+'bevételek óvoda'!I18</f>
        <v>0</v>
      </c>
      <c r="J18" s="134">
        <f>+'bevételek önk'!J18+'bevételek óvoda'!J18</f>
        <v>0</v>
      </c>
      <c r="K18" s="134">
        <f>+'bevételek önk'!K18+'bevételek óvoda'!K18</f>
        <v>0</v>
      </c>
      <c r="L18" s="134">
        <f t="shared" si="0"/>
        <v>0</v>
      </c>
      <c r="M18" s="134">
        <f t="shared" si="1"/>
        <v>0</v>
      </c>
      <c r="N18" s="134">
        <f t="shared" si="2"/>
        <v>0</v>
      </c>
    </row>
    <row r="19" spans="1:14" ht="15" customHeight="1">
      <c r="A19" s="5" t="s">
        <v>423</v>
      </c>
      <c r="B19" s="6" t="s">
        <v>222</v>
      </c>
      <c r="C19" s="134">
        <f>+'bevételek önk'!C19+'bevételek óvoda'!C19</f>
        <v>3142180</v>
      </c>
      <c r="D19" s="134">
        <f>+'bevételek önk'!D19+'bevételek óvoda'!D19</f>
        <v>10133234</v>
      </c>
      <c r="E19" s="134">
        <f>+'bevételek önk'!E19+'bevételek óvoda'!E19</f>
        <v>8843042</v>
      </c>
      <c r="F19" s="134">
        <f>+'bevételek önk'!F19+'bevételek óvoda'!F19</f>
        <v>0</v>
      </c>
      <c r="G19" s="134">
        <f>+'bevételek önk'!G19+'bevételek óvoda'!G19</f>
        <v>0</v>
      </c>
      <c r="H19" s="134">
        <f>+'bevételek önk'!H19+'bevételek óvoda'!H19</f>
        <v>0</v>
      </c>
      <c r="I19" s="134">
        <f>+'bevételek önk'!I19+'bevételek óvoda'!I19</f>
        <v>0</v>
      </c>
      <c r="J19" s="134">
        <f>+'bevételek önk'!J19+'bevételek óvoda'!J19</f>
        <v>0</v>
      </c>
      <c r="K19" s="134">
        <f>+'bevételek önk'!K19+'bevételek óvoda'!K19</f>
        <v>0</v>
      </c>
      <c r="L19" s="134">
        <f t="shared" si="0"/>
        <v>3142180</v>
      </c>
      <c r="M19" s="134">
        <f t="shared" si="1"/>
        <v>10133234</v>
      </c>
      <c r="N19" s="134">
        <f t="shared" si="2"/>
        <v>8843042</v>
      </c>
    </row>
    <row r="20" spans="1:14" ht="15" customHeight="1">
      <c r="A20" s="36" t="s">
        <v>460</v>
      </c>
      <c r="B20" s="42" t="s">
        <v>223</v>
      </c>
      <c r="C20" s="158">
        <f>+'bevételek önk'!C20+'bevételek óvoda'!C20</f>
        <v>83256604</v>
      </c>
      <c r="D20" s="158">
        <f>+'bevételek önk'!D20+'bevételek óvoda'!D20</f>
        <v>92485419</v>
      </c>
      <c r="E20" s="158">
        <f>+'bevételek önk'!E20+'bevételek óvoda'!E20</f>
        <v>91195227</v>
      </c>
      <c r="F20" s="158">
        <f>+'bevételek önk'!F20+'bevételek óvoda'!F20</f>
        <v>0</v>
      </c>
      <c r="G20" s="158">
        <f>+'bevételek önk'!G20+'bevételek óvoda'!G20</f>
        <v>0</v>
      </c>
      <c r="H20" s="158">
        <f>+'bevételek önk'!H20+'bevételek óvoda'!H20</f>
        <v>0</v>
      </c>
      <c r="I20" s="158">
        <f>+'bevételek önk'!I20+'bevételek óvoda'!I20</f>
        <v>0</v>
      </c>
      <c r="J20" s="158">
        <f>+'bevételek önk'!J20+'bevételek óvoda'!J20</f>
        <v>0</v>
      </c>
      <c r="K20" s="158">
        <f>+'bevételek önk'!K20+'bevételek óvoda'!K20</f>
        <v>0</v>
      </c>
      <c r="L20" s="158">
        <f t="shared" si="0"/>
        <v>83256604</v>
      </c>
      <c r="M20" s="158">
        <f t="shared" si="1"/>
        <v>92485419</v>
      </c>
      <c r="N20" s="158">
        <f t="shared" si="2"/>
        <v>91195227</v>
      </c>
    </row>
    <row r="21" spans="1:14" ht="15" customHeight="1">
      <c r="A21" s="5" t="s">
        <v>427</v>
      </c>
      <c r="B21" s="6" t="s">
        <v>232</v>
      </c>
      <c r="C21" s="134">
        <f>+'bevételek önk'!C21+'bevételek óvoda'!C21</f>
        <v>0</v>
      </c>
      <c r="D21" s="134">
        <f>+'bevételek önk'!D21+'bevételek óvoda'!D21</f>
        <v>0</v>
      </c>
      <c r="E21" s="134">
        <f>+'bevételek önk'!E21+'bevételek óvoda'!E21</f>
        <v>0</v>
      </c>
      <c r="F21" s="134">
        <f>+'bevételek önk'!F21+'bevételek óvoda'!F21</f>
        <v>0</v>
      </c>
      <c r="G21" s="134">
        <f>+'bevételek önk'!G21+'bevételek óvoda'!G21</f>
        <v>0</v>
      </c>
      <c r="H21" s="134">
        <f>+'bevételek önk'!H21+'bevételek óvoda'!H21</f>
        <v>0</v>
      </c>
      <c r="I21" s="134">
        <f>+'bevételek önk'!I21+'bevételek óvoda'!I21</f>
        <v>0</v>
      </c>
      <c r="J21" s="134">
        <f>+'bevételek önk'!J21+'bevételek óvoda'!J21</f>
        <v>0</v>
      </c>
      <c r="K21" s="134">
        <f>+'bevételek önk'!K21+'bevételek óvoda'!K21</f>
        <v>0</v>
      </c>
      <c r="L21" s="134">
        <f t="shared" si="0"/>
        <v>0</v>
      </c>
      <c r="M21" s="134">
        <f t="shared" si="1"/>
        <v>0</v>
      </c>
      <c r="N21" s="134">
        <f t="shared" si="2"/>
        <v>0</v>
      </c>
    </row>
    <row r="22" spans="1:14" ht="15" customHeight="1">
      <c r="A22" s="5" t="s">
        <v>428</v>
      </c>
      <c r="B22" s="6" t="s">
        <v>233</v>
      </c>
      <c r="C22" s="134">
        <f>+'bevételek önk'!C22+'bevételek óvoda'!C22</f>
        <v>0</v>
      </c>
      <c r="D22" s="134">
        <f>+'bevételek önk'!D22+'bevételek óvoda'!D22</f>
        <v>0</v>
      </c>
      <c r="E22" s="134">
        <f>+'bevételek önk'!E22+'bevételek óvoda'!E22</f>
        <v>0</v>
      </c>
      <c r="F22" s="134">
        <f>+'bevételek önk'!F22+'bevételek óvoda'!F22</f>
        <v>0</v>
      </c>
      <c r="G22" s="134">
        <f>+'bevételek önk'!G22+'bevételek óvoda'!G22</f>
        <v>0</v>
      </c>
      <c r="H22" s="134">
        <f>+'bevételek önk'!H22+'bevételek óvoda'!H22</f>
        <v>0</v>
      </c>
      <c r="I22" s="134">
        <f>+'bevételek önk'!I22+'bevételek óvoda'!I22</f>
        <v>0</v>
      </c>
      <c r="J22" s="134">
        <f>+'bevételek önk'!J22+'bevételek óvoda'!J22</f>
        <v>0</v>
      </c>
      <c r="K22" s="134">
        <f>+'bevételek önk'!K22+'bevételek óvoda'!K22</f>
        <v>0</v>
      </c>
      <c r="L22" s="134">
        <f t="shared" si="0"/>
        <v>0</v>
      </c>
      <c r="M22" s="134">
        <f t="shared" si="1"/>
        <v>0</v>
      </c>
      <c r="N22" s="134">
        <f t="shared" si="2"/>
        <v>0</v>
      </c>
    </row>
    <row r="23" spans="1:14" ht="15" customHeight="1">
      <c r="A23" s="7" t="s">
        <v>462</v>
      </c>
      <c r="B23" s="8" t="s">
        <v>234</v>
      </c>
      <c r="C23" s="134">
        <f>+'bevételek önk'!C23+'bevételek óvoda'!C23</f>
        <v>0</v>
      </c>
      <c r="D23" s="134">
        <f>+'bevételek önk'!D23+'bevételek óvoda'!D23</f>
        <v>0</v>
      </c>
      <c r="E23" s="134">
        <f>+'bevételek önk'!E23+'bevételek óvoda'!E23</f>
        <v>0</v>
      </c>
      <c r="F23" s="134">
        <f>+'bevételek önk'!F23+'bevételek óvoda'!F23</f>
        <v>0</v>
      </c>
      <c r="G23" s="134">
        <f>+'bevételek önk'!G23+'bevételek óvoda'!G23</f>
        <v>0</v>
      </c>
      <c r="H23" s="134">
        <f>+'bevételek önk'!H23+'bevételek óvoda'!H23</f>
        <v>0</v>
      </c>
      <c r="I23" s="134">
        <f>+'bevételek önk'!I23+'bevételek óvoda'!I23</f>
        <v>0</v>
      </c>
      <c r="J23" s="134">
        <f>+'bevételek önk'!J23+'bevételek óvoda'!J23</f>
        <v>0</v>
      </c>
      <c r="K23" s="134">
        <f>+'bevételek önk'!K23+'bevételek óvoda'!K23</f>
        <v>0</v>
      </c>
      <c r="L23" s="134">
        <f t="shared" si="0"/>
        <v>0</v>
      </c>
      <c r="M23" s="134">
        <f t="shared" si="1"/>
        <v>0</v>
      </c>
      <c r="N23" s="134">
        <f t="shared" si="2"/>
        <v>0</v>
      </c>
    </row>
    <row r="24" spans="1:14" ht="15" customHeight="1">
      <c r="A24" s="5" t="s">
        <v>429</v>
      </c>
      <c r="B24" s="6" t="s">
        <v>235</v>
      </c>
      <c r="C24" s="134">
        <f>+'bevételek önk'!C24+'bevételek óvoda'!C24</f>
        <v>0</v>
      </c>
      <c r="D24" s="134">
        <f>+'bevételek önk'!D24+'bevételek óvoda'!D24</f>
        <v>0</v>
      </c>
      <c r="E24" s="134">
        <f>+'bevételek önk'!E24+'bevételek óvoda'!E24</f>
        <v>0</v>
      </c>
      <c r="F24" s="134">
        <f>+'bevételek önk'!F24+'bevételek óvoda'!F24</f>
        <v>0</v>
      </c>
      <c r="G24" s="134">
        <f>+'bevételek önk'!G24+'bevételek óvoda'!G24</f>
        <v>0</v>
      </c>
      <c r="H24" s="134">
        <f>+'bevételek önk'!H24+'bevételek óvoda'!H24</f>
        <v>0</v>
      </c>
      <c r="I24" s="134">
        <f>+'bevételek önk'!I24+'bevételek óvoda'!I24</f>
        <v>0</v>
      </c>
      <c r="J24" s="134">
        <f>+'bevételek önk'!J24+'bevételek óvoda'!J24</f>
        <v>0</v>
      </c>
      <c r="K24" s="134">
        <f>+'bevételek önk'!K24+'bevételek óvoda'!K24</f>
        <v>0</v>
      </c>
      <c r="L24" s="134">
        <f t="shared" si="0"/>
        <v>0</v>
      </c>
      <c r="M24" s="134">
        <f t="shared" si="1"/>
        <v>0</v>
      </c>
      <c r="N24" s="134">
        <f t="shared" si="2"/>
        <v>0</v>
      </c>
    </row>
    <row r="25" spans="1:14" ht="15" customHeight="1">
      <c r="A25" s="5" t="s">
        <v>430</v>
      </c>
      <c r="B25" s="6" t="s">
        <v>236</v>
      </c>
      <c r="C25" s="134">
        <f>+'bevételek önk'!C25+'bevételek óvoda'!C25</f>
        <v>0</v>
      </c>
      <c r="D25" s="134">
        <f>+'bevételek önk'!D25+'bevételek óvoda'!D25</f>
        <v>0</v>
      </c>
      <c r="E25" s="134">
        <f>+'bevételek önk'!E25+'bevételek óvoda'!E25</f>
        <v>0</v>
      </c>
      <c r="F25" s="134">
        <f>+'bevételek önk'!F25+'bevételek óvoda'!F25</f>
        <v>0</v>
      </c>
      <c r="G25" s="134">
        <f>+'bevételek önk'!G25+'bevételek óvoda'!G25</f>
        <v>0</v>
      </c>
      <c r="H25" s="134">
        <f>+'bevételek önk'!H25+'bevételek óvoda'!H25</f>
        <v>0</v>
      </c>
      <c r="I25" s="134">
        <f>+'bevételek önk'!I25+'bevételek óvoda'!I25</f>
        <v>0</v>
      </c>
      <c r="J25" s="134">
        <f>+'bevételek önk'!J25+'bevételek óvoda'!J25</f>
        <v>0</v>
      </c>
      <c r="K25" s="134">
        <f>+'bevételek önk'!K25+'bevételek óvoda'!K25</f>
        <v>0</v>
      </c>
      <c r="L25" s="134">
        <f t="shared" si="0"/>
        <v>0</v>
      </c>
      <c r="M25" s="134">
        <f t="shared" si="1"/>
        <v>0</v>
      </c>
      <c r="N25" s="134">
        <f t="shared" si="2"/>
        <v>0</v>
      </c>
    </row>
    <row r="26" spans="1:14" ht="15" customHeight="1">
      <c r="A26" s="5" t="s">
        <v>431</v>
      </c>
      <c r="B26" s="6" t="s">
        <v>237</v>
      </c>
      <c r="C26" s="134">
        <f>+'bevételek önk'!C26+'bevételek óvoda'!C26</f>
        <v>16000000</v>
      </c>
      <c r="D26" s="134">
        <f>+'bevételek önk'!D26+'bevételek óvoda'!D26</f>
        <v>16000000</v>
      </c>
      <c r="E26" s="134">
        <f>+'bevételek önk'!E26+'bevételek óvoda'!E26</f>
        <v>12379836</v>
      </c>
      <c r="F26" s="134">
        <f>+'bevételek önk'!F26+'bevételek óvoda'!F26</f>
        <v>0</v>
      </c>
      <c r="G26" s="134">
        <f>+'bevételek önk'!G26+'bevételek óvoda'!G26</f>
        <v>0</v>
      </c>
      <c r="H26" s="134">
        <f>+'bevételek önk'!H26+'bevételek óvoda'!H26</f>
        <v>0</v>
      </c>
      <c r="I26" s="134">
        <f>+'bevételek önk'!I26+'bevételek óvoda'!I26</f>
        <v>0</v>
      </c>
      <c r="J26" s="134">
        <f>+'bevételek önk'!J26+'bevételek óvoda'!J26</f>
        <v>0</v>
      </c>
      <c r="K26" s="134">
        <f>+'bevételek önk'!K26+'bevételek óvoda'!K26</f>
        <v>0</v>
      </c>
      <c r="L26" s="134">
        <f t="shared" si="0"/>
        <v>16000000</v>
      </c>
      <c r="M26" s="134">
        <f t="shared" si="1"/>
        <v>16000000</v>
      </c>
      <c r="N26" s="134">
        <f t="shared" si="2"/>
        <v>12379836</v>
      </c>
    </row>
    <row r="27" spans="1:14" ht="15" customHeight="1">
      <c r="A27" s="5" t="s">
        <v>432</v>
      </c>
      <c r="B27" s="6" t="s">
        <v>238</v>
      </c>
      <c r="C27" s="134">
        <f>+'bevételek önk'!C27+'bevételek óvoda'!C27</f>
        <v>7000000</v>
      </c>
      <c r="D27" s="134">
        <f>+'bevételek önk'!D27+'bevételek óvoda'!D27</f>
        <v>7000000</v>
      </c>
      <c r="E27" s="134">
        <f>+'bevételek önk'!E27+'bevételek óvoda'!E27</f>
        <v>7457591</v>
      </c>
      <c r="F27" s="134">
        <f>+'bevételek önk'!F27+'bevételek óvoda'!F27</f>
        <v>0</v>
      </c>
      <c r="G27" s="134">
        <f>+'bevételek önk'!G27+'bevételek óvoda'!G27</f>
        <v>0</v>
      </c>
      <c r="H27" s="134">
        <f>+'bevételek önk'!H27+'bevételek óvoda'!H27</f>
        <v>0</v>
      </c>
      <c r="I27" s="134">
        <f>+'bevételek önk'!I27+'bevételek óvoda'!I27</f>
        <v>0</v>
      </c>
      <c r="J27" s="134">
        <f>+'bevételek önk'!J27+'bevételek óvoda'!J27</f>
        <v>0</v>
      </c>
      <c r="K27" s="134">
        <f>+'bevételek önk'!K27+'bevételek óvoda'!K27</f>
        <v>0</v>
      </c>
      <c r="L27" s="134">
        <f t="shared" si="0"/>
        <v>7000000</v>
      </c>
      <c r="M27" s="134">
        <f t="shared" si="1"/>
        <v>7000000</v>
      </c>
      <c r="N27" s="134">
        <f t="shared" si="2"/>
        <v>7457591</v>
      </c>
    </row>
    <row r="28" spans="1:14" ht="15" customHeight="1">
      <c r="A28" s="5" t="s">
        <v>433</v>
      </c>
      <c r="B28" s="6" t="s">
        <v>241</v>
      </c>
      <c r="C28" s="134">
        <f>+'bevételek önk'!C28+'bevételek óvoda'!C28</f>
        <v>0</v>
      </c>
      <c r="D28" s="134">
        <f>+'bevételek önk'!D28+'bevételek óvoda'!D28</f>
        <v>0</v>
      </c>
      <c r="E28" s="134">
        <f>+'bevételek önk'!E28+'bevételek óvoda'!E28</f>
        <v>0</v>
      </c>
      <c r="F28" s="134">
        <f>+'bevételek önk'!F28+'bevételek óvoda'!F28</f>
        <v>0</v>
      </c>
      <c r="G28" s="134">
        <f>+'bevételek önk'!G28+'bevételek óvoda'!G28</f>
        <v>0</v>
      </c>
      <c r="H28" s="134">
        <f>+'bevételek önk'!H28+'bevételek óvoda'!H28</f>
        <v>0</v>
      </c>
      <c r="I28" s="134">
        <f>+'bevételek önk'!I28+'bevételek óvoda'!I28</f>
        <v>0</v>
      </c>
      <c r="J28" s="134">
        <f>+'bevételek önk'!J28+'bevételek óvoda'!J28</f>
        <v>0</v>
      </c>
      <c r="K28" s="134">
        <f>+'bevételek önk'!K28+'bevételek óvoda'!K28</f>
        <v>0</v>
      </c>
      <c r="L28" s="134">
        <f t="shared" si="0"/>
        <v>0</v>
      </c>
      <c r="M28" s="134">
        <f t="shared" si="1"/>
        <v>0</v>
      </c>
      <c r="N28" s="134">
        <f t="shared" si="2"/>
        <v>0</v>
      </c>
    </row>
    <row r="29" spans="1:14" ht="15" customHeight="1">
      <c r="A29" s="5" t="s">
        <v>242</v>
      </c>
      <c r="B29" s="6" t="s">
        <v>243</v>
      </c>
      <c r="C29" s="134">
        <f>+'bevételek önk'!C29+'bevételek óvoda'!C29</f>
        <v>0</v>
      </c>
      <c r="D29" s="134">
        <f>+'bevételek önk'!D29+'bevételek óvoda'!D29</f>
        <v>0</v>
      </c>
      <c r="E29" s="134">
        <f>+'bevételek önk'!E29+'bevételek óvoda'!E29</f>
        <v>0</v>
      </c>
      <c r="F29" s="134">
        <f>+'bevételek önk'!F29+'bevételek óvoda'!F29</f>
        <v>0</v>
      </c>
      <c r="G29" s="134">
        <f>+'bevételek önk'!G29+'bevételek óvoda'!G29</f>
        <v>0</v>
      </c>
      <c r="H29" s="134">
        <f>+'bevételek önk'!H29+'bevételek óvoda'!H29</f>
        <v>0</v>
      </c>
      <c r="I29" s="134">
        <f>+'bevételek önk'!I29+'bevételek óvoda'!I29</f>
        <v>0</v>
      </c>
      <c r="J29" s="134">
        <f>+'bevételek önk'!J29+'bevételek óvoda'!J29</f>
        <v>0</v>
      </c>
      <c r="K29" s="134">
        <f>+'bevételek önk'!K29+'bevételek óvoda'!K29</f>
        <v>0</v>
      </c>
      <c r="L29" s="134">
        <f t="shared" si="0"/>
        <v>0</v>
      </c>
      <c r="M29" s="134">
        <f t="shared" si="1"/>
        <v>0</v>
      </c>
      <c r="N29" s="134">
        <f t="shared" si="2"/>
        <v>0</v>
      </c>
    </row>
    <row r="30" spans="1:14" ht="15" customHeight="1">
      <c r="A30" s="5" t="s">
        <v>434</v>
      </c>
      <c r="B30" s="6" t="s">
        <v>244</v>
      </c>
      <c r="C30" s="134">
        <f>+'bevételek önk'!C30+'bevételek óvoda'!C30</f>
        <v>3500000</v>
      </c>
      <c r="D30" s="134">
        <f>+'bevételek önk'!D30+'bevételek óvoda'!D30</f>
        <v>3500000</v>
      </c>
      <c r="E30" s="134">
        <f>+'bevételek önk'!E30+'bevételek óvoda'!E30</f>
        <v>3866590</v>
      </c>
      <c r="F30" s="134">
        <f>+'bevételek önk'!F30+'bevételek óvoda'!F30</f>
        <v>0</v>
      </c>
      <c r="G30" s="134">
        <f>+'bevételek önk'!G30+'bevételek óvoda'!G30</f>
        <v>0</v>
      </c>
      <c r="H30" s="134">
        <f>+'bevételek önk'!H30+'bevételek óvoda'!H30</f>
        <v>0</v>
      </c>
      <c r="I30" s="134">
        <f>+'bevételek önk'!I30+'bevételek óvoda'!I30</f>
        <v>0</v>
      </c>
      <c r="J30" s="134">
        <f>+'bevételek önk'!J30+'bevételek óvoda'!J30</f>
        <v>0</v>
      </c>
      <c r="K30" s="134">
        <f>+'bevételek önk'!K30+'bevételek óvoda'!K30</f>
        <v>0</v>
      </c>
      <c r="L30" s="134">
        <f t="shared" si="0"/>
        <v>3500000</v>
      </c>
      <c r="M30" s="134">
        <f t="shared" si="1"/>
        <v>3500000</v>
      </c>
      <c r="N30" s="134">
        <f t="shared" si="2"/>
        <v>3866590</v>
      </c>
    </row>
    <row r="31" spans="1:14" ht="15" customHeight="1">
      <c r="A31" s="5" t="s">
        <v>435</v>
      </c>
      <c r="B31" s="6" t="s">
        <v>249</v>
      </c>
      <c r="C31" s="134">
        <f>+'bevételek önk'!C31+'bevételek óvoda'!C31</f>
        <v>160000</v>
      </c>
      <c r="D31" s="134">
        <f>+'bevételek önk'!D31+'bevételek óvoda'!D31</f>
        <v>160000</v>
      </c>
      <c r="E31" s="134">
        <f>+'bevételek önk'!E31+'bevételek óvoda'!E31</f>
        <v>255800</v>
      </c>
      <c r="F31" s="134">
        <f>+'bevételek önk'!F31+'bevételek óvoda'!F31</f>
        <v>0</v>
      </c>
      <c r="G31" s="134">
        <f>+'bevételek önk'!G31+'bevételek óvoda'!G31</f>
        <v>0</v>
      </c>
      <c r="H31" s="134">
        <f>+'bevételek önk'!H31+'bevételek óvoda'!H31</f>
        <v>0</v>
      </c>
      <c r="I31" s="134">
        <f>+'bevételek önk'!I31+'bevételek óvoda'!I31</f>
        <v>0</v>
      </c>
      <c r="J31" s="134">
        <f>+'bevételek önk'!J31+'bevételek óvoda'!J31</f>
        <v>0</v>
      </c>
      <c r="K31" s="134">
        <f>+'bevételek önk'!K31+'bevételek óvoda'!K31</f>
        <v>0</v>
      </c>
      <c r="L31" s="134">
        <f t="shared" si="0"/>
        <v>160000</v>
      </c>
      <c r="M31" s="134">
        <f t="shared" si="1"/>
        <v>160000</v>
      </c>
      <c r="N31" s="134">
        <f t="shared" si="2"/>
        <v>255800</v>
      </c>
    </row>
    <row r="32" spans="1:14" ht="15" customHeight="1">
      <c r="A32" s="7" t="s">
        <v>463</v>
      </c>
      <c r="B32" s="8" t="s">
        <v>252</v>
      </c>
      <c r="C32" s="158">
        <f>+'bevételek önk'!C32+'bevételek óvoda'!C32</f>
        <v>10660000</v>
      </c>
      <c r="D32" s="158">
        <f>+'bevételek önk'!D32+'bevételek óvoda'!D32</f>
        <v>10660000</v>
      </c>
      <c r="E32" s="158">
        <f>+'bevételek önk'!E32+'bevételek óvoda'!E32</f>
        <v>11579981</v>
      </c>
      <c r="F32" s="158">
        <f>+'bevételek önk'!F32+'bevételek óvoda'!F32</f>
        <v>0</v>
      </c>
      <c r="G32" s="158">
        <f>+'bevételek önk'!G32+'bevételek óvoda'!G32</f>
        <v>0</v>
      </c>
      <c r="H32" s="158">
        <f>+'bevételek önk'!H32+'bevételek óvoda'!H32</f>
        <v>0</v>
      </c>
      <c r="I32" s="158">
        <f>+'bevételek önk'!I32+'bevételek óvoda'!I32</f>
        <v>0</v>
      </c>
      <c r="J32" s="158">
        <f>+'bevételek önk'!J32+'bevételek óvoda'!J32</f>
        <v>0</v>
      </c>
      <c r="K32" s="158">
        <f>+'bevételek önk'!K32+'bevételek óvoda'!K32</f>
        <v>0</v>
      </c>
      <c r="L32" s="158">
        <f t="shared" si="0"/>
        <v>10660000</v>
      </c>
      <c r="M32" s="158">
        <f t="shared" si="1"/>
        <v>10660000</v>
      </c>
      <c r="N32" s="158">
        <f t="shared" si="2"/>
        <v>11579981</v>
      </c>
    </row>
    <row r="33" spans="1:14" ht="15" customHeight="1">
      <c r="A33" s="5" t="s">
        <v>436</v>
      </c>
      <c r="B33" s="6" t="s">
        <v>253</v>
      </c>
      <c r="C33" s="134">
        <f>+'bevételek önk'!C33+'bevételek óvoda'!C33</f>
        <v>200000</v>
      </c>
      <c r="D33" s="134">
        <f>+'bevételek önk'!D33+'bevételek óvoda'!D33</f>
        <v>200000</v>
      </c>
      <c r="E33" s="134">
        <f>+'bevételek önk'!E33+'bevételek óvoda'!E33</f>
        <v>1209537</v>
      </c>
      <c r="F33" s="134">
        <f>+'bevételek önk'!F33+'bevételek óvoda'!F33</f>
        <v>0</v>
      </c>
      <c r="G33" s="134">
        <f>+'bevételek önk'!G33+'bevételek óvoda'!G33</f>
        <v>0</v>
      </c>
      <c r="H33" s="134">
        <f>+'bevételek önk'!H33+'bevételek óvoda'!H33</f>
        <v>0</v>
      </c>
      <c r="I33" s="134">
        <f>+'bevételek önk'!I33+'bevételek óvoda'!I33</f>
        <v>0</v>
      </c>
      <c r="J33" s="134">
        <f>+'bevételek önk'!J33+'bevételek óvoda'!J33</f>
        <v>0</v>
      </c>
      <c r="K33" s="134">
        <f>+'bevételek önk'!K33+'bevételek óvoda'!K33</f>
        <v>0</v>
      </c>
      <c r="L33" s="134">
        <f t="shared" si="0"/>
        <v>200000</v>
      </c>
      <c r="M33" s="134">
        <f t="shared" si="1"/>
        <v>200000</v>
      </c>
      <c r="N33" s="134">
        <f t="shared" si="2"/>
        <v>1209537</v>
      </c>
    </row>
    <row r="34" spans="1:14" ht="15" customHeight="1">
      <c r="A34" s="36" t="s">
        <v>464</v>
      </c>
      <c r="B34" s="42" t="s">
        <v>254</v>
      </c>
      <c r="C34" s="158">
        <f>+'bevételek önk'!C34+'bevételek óvoda'!C34</f>
        <v>26860000</v>
      </c>
      <c r="D34" s="158">
        <f>+'bevételek önk'!D34+'bevételek óvoda'!D34</f>
        <v>26860000</v>
      </c>
      <c r="E34" s="158">
        <f>+'bevételek önk'!E34+'bevételek óvoda'!E34</f>
        <v>25169354</v>
      </c>
      <c r="F34" s="158">
        <f>+'bevételek önk'!F34+'bevételek óvoda'!F34</f>
        <v>0</v>
      </c>
      <c r="G34" s="158">
        <f>+'bevételek önk'!G34+'bevételek óvoda'!G34</f>
        <v>0</v>
      </c>
      <c r="H34" s="158">
        <f>+'bevételek önk'!H34+'bevételek óvoda'!H34</f>
        <v>0</v>
      </c>
      <c r="I34" s="158">
        <f>+'bevételek önk'!I34+'bevételek óvoda'!I34</f>
        <v>0</v>
      </c>
      <c r="J34" s="158">
        <f>+'bevételek önk'!J34+'bevételek óvoda'!J34</f>
        <v>0</v>
      </c>
      <c r="K34" s="158">
        <f>+'bevételek önk'!K34+'bevételek óvoda'!K34</f>
        <v>0</v>
      </c>
      <c r="L34" s="158">
        <f t="shared" si="0"/>
        <v>26860000</v>
      </c>
      <c r="M34" s="158">
        <f t="shared" si="1"/>
        <v>26860000</v>
      </c>
      <c r="N34" s="158">
        <f t="shared" si="2"/>
        <v>25169354</v>
      </c>
    </row>
    <row r="35" spans="1:14" ht="15" customHeight="1">
      <c r="A35" s="12" t="s">
        <v>255</v>
      </c>
      <c r="B35" s="6" t="s">
        <v>256</v>
      </c>
      <c r="C35" s="134">
        <f>+'bevételek önk'!C35+'bevételek óvoda'!C35</f>
        <v>0</v>
      </c>
      <c r="D35" s="134">
        <f>+'bevételek önk'!D35+'bevételek óvoda'!D35</f>
        <v>0</v>
      </c>
      <c r="E35" s="134">
        <f>+'bevételek önk'!E35+'bevételek óvoda'!E35</f>
        <v>0</v>
      </c>
      <c r="F35" s="134">
        <f>+'bevételek önk'!F35+'bevételek óvoda'!F35</f>
        <v>0</v>
      </c>
      <c r="G35" s="134">
        <f>+'bevételek önk'!G35+'bevételek óvoda'!G35</f>
        <v>0</v>
      </c>
      <c r="H35" s="134">
        <f>+'bevételek önk'!H35+'bevételek óvoda'!H35</f>
        <v>0</v>
      </c>
      <c r="I35" s="134">
        <f>+'bevételek önk'!I35+'bevételek óvoda'!I35</f>
        <v>0</v>
      </c>
      <c r="J35" s="134">
        <f>+'bevételek önk'!J35+'bevételek óvoda'!J35</f>
        <v>0</v>
      </c>
      <c r="K35" s="134">
        <f>+'bevételek önk'!K35+'bevételek óvoda'!K35</f>
        <v>0</v>
      </c>
      <c r="L35" s="134">
        <f t="shared" si="0"/>
        <v>0</v>
      </c>
      <c r="M35" s="134">
        <f t="shared" si="1"/>
        <v>0</v>
      </c>
      <c r="N35" s="134">
        <f t="shared" si="2"/>
        <v>0</v>
      </c>
    </row>
    <row r="36" spans="1:14" ht="15" customHeight="1">
      <c r="A36" s="12" t="s">
        <v>437</v>
      </c>
      <c r="B36" s="6" t="s">
        <v>257</v>
      </c>
      <c r="C36" s="134">
        <f>+'bevételek önk'!C36+'bevételek óvoda'!C36</f>
        <v>4930000</v>
      </c>
      <c r="D36" s="134">
        <f>+'bevételek önk'!D36+'bevételek óvoda'!D36</f>
        <v>4930000</v>
      </c>
      <c r="E36" s="134">
        <f>+'bevételek önk'!E36+'bevételek óvoda'!E36</f>
        <v>4574884</v>
      </c>
      <c r="F36" s="134">
        <f>+'bevételek önk'!F36+'bevételek óvoda'!F36</f>
        <v>0</v>
      </c>
      <c r="G36" s="134">
        <f>+'bevételek önk'!G36+'bevételek óvoda'!G36</f>
        <v>0</v>
      </c>
      <c r="H36" s="134">
        <f>+'bevételek önk'!H36+'bevételek óvoda'!H36</f>
        <v>0</v>
      </c>
      <c r="I36" s="134">
        <f>+'bevételek önk'!I36+'bevételek óvoda'!I36</f>
        <v>0</v>
      </c>
      <c r="J36" s="134">
        <f>+'bevételek önk'!J36+'bevételek óvoda'!J36</f>
        <v>0</v>
      </c>
      <c r="K36" s="134">
        <f>+'bevételek önk'!K36+'bevételek óvoda'!K36</f>
        <v>0</v>
      </c>
      <c r="L36" s="134">
        <f t="shared" si="0"/>
        <v>4930000</v>
      </c>
      <c r="M36" s="134">
        <f t="shared" si="1"/>
        <v>4930000</v>
      </c>
      <c r="N36" s="134">
        <f t="shared" si="2"/>
        <v>4574884</v>
      </c>
    </row>
    <row r="37" spans="1:14" ht="15" customHeight="1">
      <c r="A37" s="12" t="s">
        <v>438</v>
      </c>
      <c r="B37" s="6" t="s">
        <v>258</v>
      </c>
      <c r="C37" s="134">
        <f>+'bevételek önk'!C37+'bevételek óvoda'!C37</f>
        <v>0</v>
      </c>
      <c r="D37" s="134">
        <f>+'bevételek önk'!D37+'bevételek óvoda'!D37</f>
        <v>0</v>
      </c>
      <c r="E37" s="134">
        <f>+'bevételek önk'!E37+'bevételek óvoda'!E37</f>
        <v>0</v>
      </c>
      <c r="F37" s="134">
        <f>+'bevételek önk'!F37+'bevételek óvoda'!F37</f>
        <v>0</v>
      </c>
      <c r="G37" s="134">
        <f>+'bevételek önk'!G37+'bevételek óvoda'!G37</f>
        <v>0</v>
      </c>
      <c r="H37" s="134">
        <f>+'bevételek önk'!H37+'bevételek óvoda'!H37</f>
        <v>0</v>
      </c>
      <c r="I37" s="134">
        <f>+'bevételek önk'!I37+'bevételek óvoda'!I37</f>
        <v>0</v>
      </c>
      <c r="J37" s="134">
        <f>+'bevételek önk'!J37+'bevételek óvoda'!J37</f>
        <v>0</v>
      </c>
      <c r="K37" s="134">
        <f>+'bevételek önk'!K37+'bevételek óvoda'!K37</f>
        <v>0</v>
      </c>
      <c r="L37" s="134">
        <f t="shared" si="0"/>
        <v>0</v>
      </c>
      <c r="M37" s="134">
        <f t="shared" si="1"/>
        <v>0</v>
      </c>
      <c r="N37" s="134">
        <f t="shared" si="2"/>
        <v>0</v>
      </c>
    </row>
    <row r="38" spans="1:14" ht="15" customHeight="1">
      <c r="A38" s="12" t="s">
        <v>439</v>
      </c>
      <c r="B38" s="6" t="s">
        <v>259</v>
      </c>
      <c r="C38" s="134">
        <f>+'bevételek önk'!C38+'bevételek óvoda'!C38</f>
        <v>0</v>
      </c>
      <c r="D38" s="134">
        <f>+'bevételek önk'!D38+'bevételek óvoda'!D38</f>
        <v>0</v>
      </c>
      <c r="E38" s="134">
        <f>+'bevételek önk'!E38+'bevételek óvoda'!E38</f>
        <v>0</v>
      </c>
      <c r="F38" s="134">
        <f>+'bevételek önk'!F38+'bevételek óvoda'!F38</f>
        <v>0</v>
      </c>
      <c r="G38" s="134">
        <f>+'bevételek önk'!G38+'bevételek óvoda'!G38</f>
        <v>0</v>
      </c>
      <c r="H38" s="134">
        <f>+'bevételek önk'!H38+'bevételek óvoda'!H38</f>
        <v>0</v>
      </c>
      <c r="I38" s="134">
        <f>+'bevételek önk'!I38+'bevételek óvoda'!I38</f>
        <v>0</v>
      </c>
      <c r="J38" s="134">
        <f>+'bevételek önk'!J38+'bevételek óvoda'!J38</f>
        <v>0</v>
      </c>
      <c r="K38" s="134">
        <f>+'bevételek önk'!K38+'bevételek óvoda'!K38</f>
        <v>0</v>
      </c>
      <c r="L38" s="134">
        <f t="shared" si="0"/>
        <v>0</v>
      </c>
      <c r="M38" s="134">
        <f t="shared" si="1"/>
        <v>0</v>
      </c>
      <c r="N38" s="134">
        <f t="shared" si="2"/>
        <v>0</v>
      </c>
    </row>
    <row r="39" spans="1:14" ht="15" customHeight="1">
      <c r="A39" s="12" t="s">
        <v>260</v>
      </c>
      <c r="B39" s="6" t="s">
        <v>261</v>
      </c>
      <c r="C39" s="134">
        <f>+'bevételek önk'!C39+'bevételek óvoda'!C39</f>
        <v>7264290</v>
      </c>
      <c r="D39" s="134">
        <f>+'bevételek önk'!D39+'bevételek óvoda'!D39</f>
        <v>7297642</v>
      </c>
      <c r="E39" s="134">
        <f>+'bevételek önk'!E39+'bevételek óvoda'!E39</f>
        <v>5741387</v>
      </c>
      <c r="F39" s="134">
        <f>+'bevételek önk'!F39+'bevételek óvoda'!F39</f>
        <v>0</v>
      </c>
      <c r="G39" s="134">
        <f>+'bevételek önk'!G39+'bevételek óvoda'!G39</f>
        <v>0</v>
      </c>
      <c r="H39" s="134">
        <f>+'bevételek önk'!H39+'bevételek óvoda'!H39</f>
        <v>0</v>
      </c>
      <c r="I39" s="134">
        <f>+'bevételek önk'!I39+'bevételek óvoda'!I39</f>
        <v>0</v>
      </c>
      <c r="J39" s="134">
        <f>+'bevételek önk'!J39+'bevételek óvoda'!J39</f>
        <v>0</v>
      </c>
      <c r="K39" s="134">
        <f>+'bevételek önk'!K39+'bevételek óvoda'!K39</f>
        <v>0</v>
      </c>
      <c r="L39" s="134">
        <f t="shared" si="0"/>
        <v>7264290</v>
      </c>
      <c r="M39" s="134">
        <f t="shared" si="1"/>
        <v>7297642</v>
      </c>
      <c r="N39" s="134">
        <f t="shared" si="2"/>
        <v>5741387</v>
      </c>
    </row>
    <row r="40" spans="1:14" ht="15" customHeight="1">
      <c r="A40" s="12" t="s">
        <v>262</v>
      </c>
      <c r="B40" s="6" t="s">
        <v>263</v>
      </c>
      <c r="C40" s="134">
        <f>+'bevételek önk'!C40+'bevételek óvoda'!C40</f>
        <v>2690207</v>
      </c>
      <c r="D40" s="134">
        <f>+'bevételek önk'!D40+'bevételek óvoda'!D40</f>
        <v>2690207</v>
      </c>
      <c r="E40" s="134">
        <f>+'bevételek önk'!E40+'bevételek óvoda'!E40</f>
        <v>2142932</v>
      </c>
      <c r="F40" s="134">
        <f>+'bevételek önk'!F40+'bevételek óvoda'!F40</f>
        <v>0</v>
      </c>
      <c r="G40" s="134">
        <f>+'bevételek önk'!G40+'bevételek óvoda'!G40</f>
        <v>0</v>
      </c>
      <c r="H40" s="134">
        <f>+'bevételek önk'!H40+'bevételek óvoda'!H40</f>
        <v>0</v>
      </c>
      <c r="I40" s="134">
        <f>+'bevételek önk'!I40+'bevételek óvoda'!I40</f>
        <v>0</v>
      </c>
      <c r="J40" s="134">
        <f>+'bevételek önk'!J40+'bevételek óvoda'!J40</f>
        <v>0</v>
      </c>
      <c r="K40" s="134">
        <f>+'bevételek önk'!K40+'bevételek óvoda'!K40</f>
        <v>0</v>
      </c>
      <c r="L40" s="134">
        <f t="shared" si="0"/>
        <v>2690207</v>
      </c>
      <c r="M40" s="134">
        <f t="shared" si="1"/>
        <v>2690207</v>
      </c>
      <c r="N40" s="134">
        <f t="shared" si="2"/>
        <v>2142932</v>
      </c>
    </row>
    <row r="41" spans="1:14" ht="15" customHeight="1">
      <c r="A41" s="12" t="s">
        <v>264</v>
      </c>
      <c r="B41" s="6" t="s">
        <v>265</v>
      </c>
      <c r="C41" s="134">
        <f>+'bevételek önk'!C41+'bevételek óvoda'!C41</f>
        <v>0</v>
      </c>
      <c r="D41" s="134">
        <f>+'bevételek önk'!D41+'bevételek óvoda'!D41</f>
        <v>0</v>
      </c>
      <c r="E41" s="134">
        <f>+'bevételek önk'!E41+'bevételek óvoda'!E41</f>
        <v>0</v>
      </c>
      <c r="F41" s="134">
        <f>+'bevételek önk'!F41+'bevételek óvoda'!F41</f>
        <v>0</v>
      </c>
      <c r="G41" s="134">
        <f>+'bevételek önk'!G41+'bevételek óvoda'!G41</f>
        <v>0</v>
      </c>
      <c r="H41" s="134">
        <f>+'bevételek önk'!H41+'bevételek óvoda'!H41</f>
        <v>0</v>
      </c>
      <c r="I41" s="134">
        <f>+'bevételek önk'!I41+'bevételek óvoda'!I41</f>
        <v>0</v>
      </c>
      <c r="J41" s="134">
        <f>+'bevételek önk'!J41+'bevételek óvoda'!J41</f>
        <v>0</v>
      </c>
      <c r="K41" s="134">
        <f>+'bevételek önk'!K41+'bevételek óvoda'!K41</f>
        <v>0</v>
      </c>
      <c r="L41" s="134">
        <f t="shared" si="0"/>
        <v>0</v>
      </c>
      <c r="M41" s="134">
        <f t="shared" si="1"/>
        <v>0</v>
      </c>
      <c r="N41" s="134">
        <f t="shared" si="2"/>
        <v>0</v>
      </c>
    </row>
    <row r="42" spans="1:14" ht="15" customHeight="1">
      <c r="A42" s="12" t="s">
        <v>440</v>
      </c>
      <c r="B42" s="6" t="s">
        <v>266</v>
      </c>
      <c r="C42" s="134">
        <f>+'bevételek önk'!C42+'bevételek óvoda'!C42</f>
        <v>0</v>
      </c>
      <c r="D42" s="134">
        <f>+'bevételek önk'!D42+'bevételek óvoda'!D42</f>
        <v>0</v>
      </c>
      <c r="E42" s="134">
        <f>+'bevételek önk'!E42+'bevételek óvoda'!E42</f>
        <v>75</v>
      </c>
      <c r="F42" s="134">
        <f>+'bevételek önk'!F42+'bevételek óvoda'!F42</f>
        <v>0</v>
      </c>
      <c r="G42" s="134">
        <f>+'bevételek önk'!G42+'bevételek óvoda'!G42</f>
        <v>0</v>
      </c>
      <c r="H42" s="134">
        <f>+'bevételek önk'!H42+'bevételek óvoda'!H42</f>
        <v>0</v>
      </c>
      <c r="I42" s="134">
        <f>+'bevételek önk'!I42+'bevételek óvoda'!I42</f>
        <v>0</v>
      </c>
      <c r="J42" s="134">
        <f>+'bevételek önk'!J42+'bevételek óvoda'!J42</f>
        <v>0</v>
      </c>
      <c r="K42" s="134">
        <f>+'bevételek önk'!K42+'bevételek óvoda'!K42</f>
        <v>0</v>
      </c>
      <c r="L42" s="134">
        <f t="shared" si="0"/>
        <v>0</v>
      </c>
      <c r="M42" s="134">
        <f t="shared" si="1"/>
        <v>0</v>
      </c>
      <c r="N42" s="134">
        <f t="shared" si="2"/>
        <v>75</v>
      </c>
    </row>
    <row r="43" spans="1:14" ht="15" customHeight="1">
      <c r="A43" s="12" t="s">
        <v>441</v>
      </c>
      <c r="B43" s="6" t="s">
        <v>267</v>
      </c>
      <c r="C43" s="134">
        <f>+'bevételek önk'!C43+'bevételek óvoda'!C43</f>
        <v>0</v>
      </c>
      <c r="D43" s="134">
        <f>+'bevételek önk'!D43+'bevételek óvoda'!D43</f>
        <v>0</v>
      </c>
      <c r="E43" s="134">
        <f>+'bevételek önk'!E43+'bevételek óvoda'!E43</f>
        <v>0</v>
      </c>
      <c r="F43" s="134">
        <f>+'bevételek önk'!F43+'bevételek óvoda'!F43</f>
        <v>0</v>
      </c>
      <c r="G43" s="134">
        <f>+'bevételek önk'!G43+'bevételek óvoda'!G43</f>
        <v>0</v>
      </c>
      <c r="H43" s="134">
        <f>+'bevételek önk'!H43+'bevételek óvoda'!H43</f>
        <v>0</v>
      </c>
      <c r="I43" s="134">
        <f>+'bevételek önk'!I43+'bevételek óvoda'!I43</f>
        <v>0</v>
      </c>
      <c r="J43" s="134">
        <f>+'bevételek önk'!J43+'bevételek óvoda'!J43</f>
        <v>0</v>
      </c>
      <c r="K43" s="134">
        <f>+'bevételek önk'!K43+'bevételek óvoda'!K43</f>
        <v>0</v>
      </c>
      <c r="L43" s="134">
        <f t="shared" si="0"/>
        <v>0</v>
      </c>
      <c r="M43" s="134">
        <f t="shared" si="1"/>
        <v>0</v>
      </c>
      <c r="N43" s="134">
        <f t="shared" si="2"/>
        <v>0</v>
      </c>
    </row>
    <row r="44" spans="1:14" ht="15" customHeight="1">
      <c r="A44" s="12" t="s">
        <v>900</v>
      </c>
      <c r="B44" s="6" t="s">
        <v>268</v>
      </c>
      <c r="C44" s="134">
        <f>+'bevételek önk'!C44+'bevételek óvoda'!C44</f>
        <v>0</v>
      </c>
      <c r="D44" s="134">
        <f>+'bevételek önk'!D44+'bevételek óvoda'!D44</f>
        <v>357141</v>
      </c>
      <c r="E44" s="134">
        <f>+'bevételek önk'!E44+'bevételek óvoda'!E44</f>
        <v>357141</v>
      </c>
      <c r="F44" s="134">
        <f>+'bevételek önk'!F44+'bevételek óvoda'!F44</f>
        <v>0</v>
      </c>
      <c r="G44" s="134">
        <f>+'bevételek önk'!G44+'bevételek óvoda'!G44</f>
        <v>0</v>
      </c>
      <c r="H44" s="134">
        <f>+'bevételek önk'!H44+'bevételek óvoda'!H44</f>
        <v>0</v>
      </c>
      <c r="I44" s="134">
        <f>+'bevételek önk'!I44+'bevételek óvoda'!I44</f>
        <v>0</v>
      </c>
      <c r="J44" s="134">
        <f>+'bevételek önk'!J44+'bevételek óvoda'!J44</f>
        <v>0</v>
      </c>
      <c r="K44" s="134">
        <f>+'bevételek önk'!K44+'bevételek óvoda'!K44</f>
        <v>0</v>
      </c>
      <c r="L44" s="134">
        <f t="shared" si="0"/>
        <v>0</v>
      </c>
      <c r="M44" s="134">
        <f t="shared" si="1"/>
        <v>357141</v>
      </c>
      <c r="N44" s="134">
        <f t="shared" si="2"/>
        <v>357141</v>
      </c>
    </row>
    <row r="45" spans="1:14" ht="15" customHeight="1">
      <c r="A45" s="12" t="s">
        <v>442</v>
      </c>
      <c r="B45" s="6" t="s">
        <v>901</v>
      </c>
      <c r="C45" s="134">
        <f>+'bevételek önk'!C45+'bevételek óvoda'!C45</f>
        <v>0</v>
      </c>
      <c r="D45" s="134">
        <f>+'bevételek önk'!D45+'bevételek óvoda'!D45</f>
        <v>0</v>
      </c>
      <c r="E45" s="134">
        <f>+'bevételek önk'!E45+'bevételek óvoda'!E45</f>
        <v>416600</v>
      </c>
      <c r="F45" s="134">
        <f>+'bevételek önk'!F45+'bevételek óvoda'!F45</f>
        <v>0</v>
      </c>
      <c r="G45" s="134">
        <f>+'bevételek önk'!G45+'bevételek óvoda'!G45</f>
        <v>0</v>
      </c>
      <c r="H45" s="134">
        <f>+'bevételek önk'!H45+'bevételek óvoda'!H45</f>
        <v>0</v>
      </c>
      <c r="I45" s="134">
        <f>+'bevételek önk'!I45+'bevételek óvoda'!I45</f>
        <v>0</v>
      </c>
      <c r="J45" s="134">
        <f>+'bevételek önk'!J45+'bevételek óvoda'!J45</f>
        <v>0</v>
      </c>
      <c r="K45" s="134">
        <f>+'bevételek önk'!K45+'bevételek óvoda'!K45</f>
        <v>0</v>
      </c>
      <c r="L45" s="134">
        <f t="shared" si="0"/>
        <v>0</v>
      </c>
      <c r="M45" s="134">
        <f t="shared" si="1"/>
        <v>0</v>
      </c>
      <c r="N45" s="134">
        <f t="shared" si="2"/>
        <v>416600</v>
      </c>
    </row>
    <row r="46" spans="1:14" ht="15" customHeight="1">
      <c r="A46" s="41" t="s">
        <v>465</v>
      </c>
      <c r="B46" s="42" t="s">
        <v>269</v>
      </c>
      <c r="C46" s="158">
        <f>+'bevételek önk'!C46+'bevételek óvoda'!C46</f>
        <v>14884497</v>
      </c>
      <c r="D46" s="158">
        <f>+'bevételek önk'!D46+'bevételek óvoda'!D46</f>
        <v>15274990</v>
      </c>
      <c r="E46" s="158">
        <f>+'bevételek önk'!E46+'bevételek óvoda'!E46</f>
        <v>13233019</v>
      </c>
      <c r="F46" s="158">
        <f>+'bevételek önk'!F46+'bevételek óvoda'!F46</f>
        <v>0</v>
      </c>
      <c r="G46" s="158">
        <f>+'bevételek önk'!G46+'bevételek óvoda'!G46</f>
        <v>0</v>
      </c>
      <c r="H46" s="158">
        <f>+'bevételek önk'!H46+'bevételek óvoda'!H46</f>
        <v>0</v>
      </c>
      <c r="I46" s="158">
        <f>+'bevételek önk'!I46+'bevételek óvoda'!I46</f>
        <v>0</v>
      </c>
      <c r="J46" s="158">
        <f>+'bevételek önk'!J46+'bevételek óvoda'!J46</f>
        <v>0</v>
      </c>
      <c r="K46" s="158">
        <f>+'bevételek önk'!K46+'bevételek óvoda'!K46</f>
        <v>0</v>
      </c>
      <c r="L46" s="158">
        <f t="shared" si="0"/>
        <v>14884497</v>
      </c>
      <c r="M46" s="158">
        <f t="shared" si="1"/>
        <v>15274990</v>
      </c>
      <c r="N46" s="158">
        <f t="shared" si="2"/>
        <v>13233019</v>
      </c>
    </row>
    <row r="47" spans="1:14" ht="15" customHeight="1">
      <c r="A47" s="12" t="s">
        <v>278</v>
      </c>
      <c r="B47" s="6" t="s">
        <v>279</v>
      </c>
      <c r="C47" s="134">
        <f>+'bevételek önk'!C47+'bevételek óvoda'!C47</f>
        <v>0</v>
      </c>
      <c r="D47" s="134">
        <f>+'bevételek önk'!D47+'bevételek óvoda'!D47</f>
        <v>0</v>
      </c>
      <c r="E47" s="134">
        <f>+'bevételek önk'!E47+'bevételek óvoda'!E47</f>
        <v>0</v>
      </c>
      <c r="F47" s="134">
        <f>+'bevételek önk'!F47+'bevételek óvoda'!F47</f>
        <v>0</v>
      </c>
      <c r="G47" s="134">
        <f>+'bevételek önk'!G47+'bevételek óvoda'!G47</f>
        <v>0</v>
      </c>
      <c r="H47" s="134">
        <f>+'bevételek önk'!H47+'bevételek óvoda'!H47</f>
        <v>0</v>
      </c>
      <c r="I47" s="134">
        <f>+'bevételek önk'!I47+'bevételek óvoda'!I47</f>
        <v>0</v>
      </c>
      <c r="J47" s="134">
        <f>+'bevételek önk'!J47+'bevételek óvoda'!J47</f>
        <v>0</v>
      </c>
      <c r="K47" s="134">
        <f>+'bevételek önk'!K47+'bevételek óvoda'!K47</f>
        <v>0</v>
      </c>
      <c r="L47" s="134">
        <f t="shared" si="0"/>
        <v>0</v>
      </c>
      <c r="M47" s="134">
        <f t="shared" si="1"/>
        <v>0</v>
      </c>
      <c r="N47" s="134">
        <f t="shared" si="2"/>
        <v>0</v>
      </c>
    </row>
    <row r="48" spans="1:14" ht="15" customHeight="1">
      <c r="A48" s="5" t="s">
        <v>446</v>
      </c>
      <c r="B48" s="6" t="s">
        <v>280</v>
      </c>
      <c r="C48" s="134">
        <f>+'bevételek önk'!C48+'bevételek óvoda'!C48</f>
        <v>0</v>
      </c>
      <c r="D48" s="134">
        <f>+'bevételek önk'!D48+'bevételek óvoda'!D48</f>
        <v>0</v>
      </c>
      <c r="E48" s="134">
        <f>+'bevételek önk'!E48+'bevételek óvoda'!E48</f>
        <v>0</v>
      </c>
      <c r="F48" s="134">
        <f>+'bevételek önk'!F48+'bevételek óvoda'!F48</f>
        <v>0</v>
      </c>
      <c r="G48" s="134">
        <f>+'bevételek önk'!G48+'bevételek óvoda'!G48</f>
        <v>0</v>
      </c>
      <c r="H48" s="134">
        <f>+'bevételek önk'!H48+'bevételek óvoda'!H48</f>
        <v>0</v>
      </c>
      <c r="I48" s="134">
        <f>+'bevételek önk'!I48+'bevételek óvoda'!I48</f>
        <v>0</v>
      </c>
      <c r="J48" s="134">
        <f>+'bevételek önk'!J48+'bevételek óvoda'!J48</f>
        <v>0</v>
      </c>
      <c r="K48" s="134">
        <f>+'bevételek önk'!K48+'bevételek óvoda'!K48</f>
        <v>0</v>
      </c>
      <c r="L48" s="134">
        <f t="shared" si="0"/>
        <v>0</v>
      </c>
      <c r="M48" s="134">
        <f t="shared" si="1"/>
        <v>0</v>
      </c>
      <c r="N48" s="134">
        <f t="shared" si="2"/>
        <v>0</v>
      </c>
    </row>
    <row r="49" spans="1:14" ht="15" customHeight="1">
      <c r="A49" s="12" t="s">
        <v>447</v>
      </c>
      <c r="B49" s="6" t="s">
        <v>281</v>
      </c>
      <c r="C49" s="134">
        <f>+'bevételek önk'!C49+'bevételek óvoda'!C49</f>
        <v>0</v>
      </c>
      <c r="D49" s="134">
        <f>+'bevételek önk'!D49+'bevételek óvoda'!D49</f>
        <v>0</v>
      </c>
      <c r="E49" s="134">
        <f>+'bevételek önk'!E49+'bevételek óvoda'!E49</f>
        <v>0</v>
      </c>
      <c r="F49" s="134">
        <f>+'bevételek önk'!F49+'bevételek óvoda'!F49</f>
        <v>0</v>
      </c>
      <c r="G49" s="134">
        <f>+'bevételek önk'!G49+'bevételek óvoda'!G49</f>
        <v>0</v>
      </c>
      <c r="H49" s="134">
        <f>+'bevételek önk'!H49+'bevételek óvoda'!H49</f>
        <v>0</v>
      </c>
      <c r="I49" s="134">
        <f>+'bevételek önk'!I49+'bevételek óvoda'!I49</f>
        <v>0</v>
      </c>
      <c r="J49" s="134">
        <f>+'bevételek önk'!J49+'bevételek óvoda'!J49</f>
        <v>0</v>
      </c>
      <c r="K49" s="134">
        <f>+'bevételek önk'!K49+'bevételek óvoda'!K49</f>
        <v>0</v>
      </c>
      <c r="L49" s="134">
        <f t="shared" si="0"/>
        <v>0</v>
      </c>
      <c r="M49" s="134">
        <f t="shared" si="1"/>
        <v>0</v>
      </c>
      <c r="N49" s="134">
        <f t="shared" si="2"/>
        <v>0</v>
      </c>
    </row>
    <row r="50" spans="1:14" ht="15" customHeight="1">
      <c r="A50" s="36" t="s">
        <v>467</v>
      </c>
      <c r="B50" s="42" t="s">
        <v>282</v>
      </c>
      <c r="C50" s="158">
        <f>+'bevételek önk'!C50+'bevételek óvoda'!C50</f>
        <v>0</v>
      </c>
      <c r="D50" s="158">
        <f>+'bevételek önk'!D50+'bevételek óvoda'!D50</f>
        <v>0</v>
      </c>
      <c r="E50" s="158">
        <f>+'bevételek önk'!E50+'bevételek óvoda'!E50</f>
        <v>0</v>
      </c>
      <c r="F50" s="158">
        <f>+'bevételek önk'!F50+'bevételek óvoda'!F50</f>
        <v>0</v>
      </c>
      <c r="G50" s="158">
        <f>+'bevételek önk'!G50+'bevételek óvoda'!G50</f>
        <v>0</v>
      </c>
      <c r="H50" s="158">
        <f>+'bevételek önk'!H50+'bevételek óvoda'!H50</f>
        <v>0</v>
      </c>
      <c r="I50" s="158">
        <f>+'bevételek önk'!I50+'bevételek óvoda'!I50</f>
        <v>0</v>
      </c>
      <c r="J50" s="158">
        <f>+'bevételek önk'!J50+'bevételek óvoda'!J50</f>
        <v>0</v>
      </c>
      <c r="K50" s="158">
        <f>+'bevételek önk'!K50+'bevételek óvoda'!K50</f>
        <v>0</v>
      </c>
      <c r="L50" s="158">
        <f t="shared" si="0"/>
        <v>0</v>
      </c>
      <c r="M50" s="158">
        <f t="shared" si="1"/>
        <v>0</v>
      </c>
      <c r="N50" s="158">
        <f t="shared" si="2"/>
        <v>0</v>
      </c>
    </row>
    <row r="51" spans="1:14" ht="15" customHeight="1">
      <c r="A51" s="110" t="s">
        <v>530</v>
      </c>
      <c r="B51" s="111"/>
      <c r="C51" s="201">
        <f>+'bevételek önk'!C51+'bevételek óvoda'!C51</f>
        <v>125001101</v>
      </c>
      <c r="D51" s="201">
        <f>+'bevételek önk'!D51+'bevételek óvoda'!D51</f>
        <v>134620409</v>
      </c>
      <c r="E51" s="201">
        <f>+'bevételek önk'!E51+'bevételek óvoda'!E51</f>
        <v>129597600</v>
      </c>
      <c r="F51" s="201">
        <f>+'bevételek önk'!F51+'bevételek óvoda'!F51</f>
        <v>0</v>
      </c>
      <c r="G51" s="201">
        <f>+'bevételek önk'!G51+'bevételek óvoda'!G51</f>
        <v>0</v>
      </c>
      <c r="H51" s="201">
        <f>+'bevételek önk'!H51+'bevételek óvoda'!H51</f>
        <v>0</v>
      </c>
      <c r="I51" s="201">
        <f>+'bevételek önk'!I51+'bevételek óvoda'!I51</f>
        <v>0</v>
      </c>
      <c r="J51" s="201">
        <f>+'bevételek önk'!J51+'bevételek óvoda'!J51</f>
        <v>0</v>
      </c>
      <c r="K51" s="201">
        <f>+'bevételek önk'!K51+'bevételek óvoda'!K51</f>
        <v>0</v>
      </c>
      <c r="L51" s="201">
        <f t="shared" si="0"/>
        <v>125001101</v>
      </c>
      <c r="M51" s="201">
        <f t="shared" si="1"/>
        <v>134620409</v>
      </c>
      <c r="N51" s="201">
        <f t="shared" si="2"/>
        <v>129597600</v>
      </c>
    </row>
    <row r="52" spans="1:14" ht="15" customHeight="1">
      <c r="A52" s="5" t="s">
        <v>224</v>
      </c>
      <c r="B52" s="6" t="s">
        <v>225</v>
      </c>
      <c r="C52" s="134">
        <f>+'bevételek önk'!C52+'bevételek óvoda'!C52</f>
        <v>0</v>
      </c>
      <c r="D52" s="134">
        <f>+'bevételek önk'!D52+'bevételek óvoda'!D52</f>
        <v>15000000</v>
      </c>
      <c r="E52" s="134">
        <f>+'bevételek önk'!E52+'bevételek óvoda'!E52</f>
        <v>15000000</v>
      </c>
      <c r="F52" s="134">
        <f>+'bevételek önk'!F52+'bevételek óvoda'!F52</f>
        <v>0</v>
      </c>
      <c r="G52" s="134">
        <f>+'bevételek önk'!G52+'bevételek óvoda'!G52</f>
        <v>0</v>
      </c>
      <c r="H52" s="134">
        <f>+'bevételek önk'!H52+'bevételek óvoda'!H52</f>
        <v>0</v>
      </c>
      <c r="I52" s="134">
        <f>+'bevételek önk'!I52+'bevételek óvoda'!I52</f>
        <v>0</v>
      </c>
      <c r="J52" s="134">
        <f>+'bevételek önk'!J52+'bevételek óvoda'!J52</f>
        <v>0</v>
      </c>
      <c r="K52" s="134">
        <f>+'bevételek önk'!K52+'bevételek óvoda'!K52</f>
        <v>0</v>
      </c>
      <c r="L52" s="134">
        <f t="shared" si="0"/>
        <v>0</v>
      </c>
      <c r="M52" s="134">
        <f t="shared" si="1"/>
        <v>15000000</v>
      </c>
      <c r="N52" s="134">
        <f t="shared" si="2"/>
        <v>15000000</v>
      </c>
    </row>
    <row r="53" spans="1:14" ht="15" customHeight="1">
      <c r="A53" s="5" t="s">
        <v>226</v>
      </c>
      <c r="B53" s="6" t="s">
        <v>227</v>
      </c>
      <c r="C53" s="134">
        <f>+'bevételek önk'!C53+'bevételek óvoda'!C53</f>
        <v>0</v>
      </c>
      <c r="D53" s="134">
        <f>+'bevételek önk'!D53+'bevételek óvoda'!D53</f>
        <v>0</v>
      </c>
      <c r="E53" s="134">
        <f>+'bevételek önk'!E53+'bevételek óvoda'!E53</f>
        <v>0</v>
      </c>
      <c r="F53" s="134">
        <f>+'bevételek önk'!F53+'bevételek óvoda'!F53</f>
        <v>0</v>
      </c>
      <c r="G53" s="134">
        <f>+'bevételek önk'!G53+'bevételek óvoda'!G53</f>
        <v>0</v>
      </c>
      <c r="H53" s="134">
        <f>+'bevételek önk'!H53+'bevételek óvoda'!H53</f>
        <v>0</v>
      </c>
      <c r="I53" s="134">
        <f>+'bevételek önk'!I53+'bevételek óvoda'!I53</f>
        <v>0</v>
      </c>
      <c r="J53" s="134">
        <f>+'bevételek önk'!J53+'bevételek óvoda'!J53</f>
        <v>0</v>
      </c>
      <c r="K53" s="134">
        <f>+'bevételek önk'!K53+'bevételek óvoda'!K53</f>
        <v>0</v>
      </c>
      <c r="L53" s="134">
        <f t="shared" si="0"/>
        <v>0</v>
      </c>
      <c r="M53" s="134">
        <f t="shared" si="1"/>
        <v>0</v>
      </c>
      <c r="N53" s="134">
        <f t="shared" si="2"/>
        <v>0</v>
      </c>
    </row>
    <row r="54" spans="1:14" ht="15" customHeight="1">
      <c r="A54" s="5" t="s">
        <v>424</v>
      </c>
      <c r="B54" s="6" t="s">
        <v>228</v>
      </c>
      <c r="C54" s="134">
        <f>+'bevételek önk'!C54+'bevételek óvoda'!C54</f>
        <v>0</v>
      </c>
      <c r="D54" s="134">
        <f>+'bevételek önk'!D54+'bevételek óvoda'!D54</f>
        <v>0</v>
      </c>
      <c r="E54" s="134">
        <f>+'bevételek önk'!E54+'bevételek óvoda'!E54</f>
        <v>0</v>
      </c>
      <c r="F54" s="134">
        <f>+'bevételek önk'!F54+'bevételek óvoda'!F54</f>
        <v>0</v>
      </c>
      <c r="G54" s="134">
        <f>+'bevételek önk'!G54+'bevételek óvoda'!G54</f>
        <v>0</v>
      </c>
      <c r="H54" s="134">
        <f>+'bevételek önk'!H54+'bevételek óvoda'!H54</f>
        <v>0</v>
      </c>
      <c r="I54" s="134">
        <f>+'bevételek önk'!I54+'bevételek óvoda'!I54</f>
        <v>0</v>
      </c>
      <c r="J54" s="134">
        <f>+'bevételek önk'!J54+'bevételek óvoda'!J54</f>
        <v>0</v>
      </c>
      <c r="K54" s="134">
        <f>+'bevételek önk'!K54+'bevételek óvoda'!K54</f>
        <v>0</v>
      </c>
      <c r="L54" s="134">
        <f t="shared" si="0"/>
        <v>0</v>
      </c>
      <c r="M54" s="134">
        <f t="shared" si="1"/>
        <v>0</v>
      </c>
      <c r="N54" s="134">
        <f t="shared" si="2"/>
        <v>0</v>
      </c>
    </row>
    <row r="55" spans="1:14" ht="15" customHeight="1">
      <c r="A55" s="5" t="s">
        <v>425</v>
      </c>
      <c r="B55" s="6" t="s">
        <v>229</v>
      </c>
      <c r="C55" s="134">
        <f>+'bevételek önk'!C55+'bevételek óvoda'!C55</f>
        <v>0</v>
      </c>
      <c r="D55" s="134">
        <f>+'bevételek önk'!D55+'bevételek óvoda'!D55</f>
        <v>0</v>
      </c>
      <c r="E55" s="134">
        <f>+'bevételek önk'!E55+'bevételek óvoda'!E55</f>
        <v>0</v>
      </c>
      <c r="F55" s="134">
        <f>+'bevételek önk'!F55+'bevételek óvoda'!F55</f>
        <v>0</v>
      </c>
      <c r="G55" s="134">
        <f>+'bevételek önk'!G55+'bevételek óvoda'!G55</f>
        <v>0</v>
      </c>
      <c r="H55" s="134">
        <f>+'bevételek önk'!H55+'bevételek óvoda'!H55</f>
        <v>0</v>
      </c>
      <c r="I55" s="134">
        <f>+'bevételek önk'!I55+'bevételek óvoda'!I55</f>
        <v>0</v>
      </c>
      <c r="J55" s="134">
        <f>+'bevételek önk'!J55+'bevételek óvoda'!J55</f>
        <v>0</v>
      </c>
      <c r="K55" s="134">
        <f>+'bevételek önk'!K55+'bevételek óvoda'!K55</f>
        <v>0</v>
      </c>
      <c r="L55" s="134">
        <f t="shared" si="0"/>
        <v>0</v>
      </c>
      <c r="M55" s="134">
        <f t="shared" si="1"/>
        <v>0</v>
      </c>
      <c r="N55" s="134">
        <f t="shared" si="2"/>
        <v>0</v>
      </c>
    </row>
    <row r="56" spans="1:14" ht="15" customHeight="1">
      <c r="A56" s="5" t="s">
        <v>426</v>
      </c>
      <c r="B56" s="6" t="s">
        <v>230</v>
      </c>
      <c r="C56" s="134">
        <f>+'bevételek önk'!C56+'bevételek óvoda'!C56</f>
        <v>29512707</v>
      </c>
      <c r="D56" s="134">
        <f>+'bevételek önk'!D56+'bevételek óvoda'!D56</f>
        <v>35199717</v>
      </c>
      <c r="E56" s="134">
        <f>+'bevételek önk'!E56+'bevételek óvoda'!E56</f>
        <v>26848675</v>
      </c>
      <c r="F56" s="134">
        <f>+'bevételek önk'!F56+'bevételek óvoda'!F56</f>
        <v>0</v>
      </c>
      <c r="G56" s="134">
        <f>+'bevételek önk'!G56+'bevételek óvoda'!G56</f>
        <v>0</v>
      </c>
      <c r="H56" s="134">
        <f>+'bevételek önk'!H56+'bevételek óvoda'!H56</f>
        <v>0</v>
      </c>
      <c r="I56" s="134">
        <f>+'bevételek önk'!I56+'bevételek óvoda'!I56</f>
        <v>0</v>
      </c>
      <c r="J56" s="134">
        <f>+'bevételek önk'!J56+'bevételek óvoda'!J56</f>
        <v>0</v>
      </c>
      <c r="K56" s="134">
        <f>+'bevételek önk'!K56+'bevételek óvoda'!K56</f>
        <v>0</v>
      </c>
      <c r="L56" s="134">
        <f t="shared" si="0"/>
        <v>29512707</v>
      </c>
      <c r="M56" s="134">
        <f t="shared" si="1"/>
        <v>35199717</v>
      </c>
      <c r="N56" s="134">
        <f t="shared" si="2"/>
        <v>26848675</v>
      </c>
    </row>
    <row r="57" spans="1:14" ht="15" customHeight="1">
      <c r="A57" s="36" t="s">
        <v>461</v>
      </c>
      <c r="B57" s="42" t="s">
        <v>231</v>
      </c>
      <c r="C57" s="158">
        <f>+'bevételek önk'!C57+'bevételek óvoda'!C57</f>
        <v>29512707</v>
      </c>
      <c r="D57" s="158">
        <f>+'bevételek önk'!D57+'bevételek óvoda'!D57</f>
        <v>50199717</v>
      </c>
      <c r="E57" s="158">
        <f>+'bevételek önk'!E57+'bevételek óvoda'!E57</f>
        <v>41848675</v>
      </c>
      <c r="F57" s="158">
        <f>+'bevételek önk'!F57+'bevételek óvoda'!F57</f>
        <v>0</v>
      </c>
      <c r="G57" s="158">
        <f>+'bevételek önk'!G57+'bevételek óvoda'!G57</f>
        <v>0</v>
      </c>
      <c r="H57" s="158">
        <f>+'bevételek önk'!H57+'bevételek óvoda'!H57</f>
        <v>0</v>
      </c>
      <c r="I57" s="158">
        <f>+'bevételek önk'!I57+'bevételek óvoda'!I57</f>
        <v>0</v>
      </c>
      <c r="J57" s="158">
        <f>+'bevételek önk'!J57+'bevételek óvoda'!J57</f>
        <v>0</v>
      </c>
      <c r="K57" s="158">
        <f>+'bevételek önk'!K57+'bevételek óvoda'!K57</f>
        <v>0</v>
      </c>
      <c r="L57" s="158">
        <f t="shared" si="0"/>
        <v>29512707</v>
      </c>
      <c r="M57" s="158">
        <f t="shared" si="1"/>
        <v>50199717</v>
      </c>
      <c r="N57" s="158">
        <f t="shared" si="2"/>
        <v>41848675</v>
      </c>
    </row>
    <row r="58" spans="1:14" ht="15" customHeight="1">
      <c r="A58" s="12" t="s">
        <v>443</v>
      </c>
      <c r="B58" s="6" t="s">
        <v>270</v>
      </c>
      <c r="C58" s="134">
        <f>+'bevételek önk'!C58+'bevételek óvoda'!C58</f>
        <v>0</v>
      </c>
      <c r="D58" s="134">
        <f>+'bevételek önk'!D58+'bevételek óvoda'!D58</f>
        <v>0</v>
      </c>
      <c r="E58" s="134">
        <f>+'bevételek önk'!E58+'bevételek óvoda'!E58</f>
        <v>0</v>
      </c>
      <c r="F58" s="134">
        <f>+'bevételek önk'!F58+'bevételek óvoda'!F58</f>
        <v>0</v>
      </c>
      <c r="G58" s="134">
        <f>+'bevételek önk'!G58+'bevételek óvoda'!G58</f>
        <v>0</v>
      </c>
      <c r="H58" s="134">
        <f>+'bevételek önk'!H58+'bevételek óvoda'!H58</f>
        <v>0</v>
      </c>
      <c r="I58" s="134">
        <f>+'bevételek önk'!I58+'bevételek óvoda'!I58</f>
        <v>0</v>
      </c>
      <c r="J58" s="134">
        <f>+'bevételek önk'!J58+'bevételek óvoda'!J58</f>
        <v>0</v>
      </c>
      <c r="K58" s="134">
        <f>+'bevételek önk'!K58+'bevételek óvoda'!K58</f>
        <v>0</v>
      </c>
      <c r="L58" s="134">
        <f t="shared" si="0"/>
        <v>0</v>
      </c>
      <c r="M58" s="134">
        <f t="shared" si="1"/>
        <v>0</v>
      </c>
      <c r="N58" s="134">
        <f t="shared" si="2"/>
        <v>0</v>
      </c>
    </row>
    <row r="59" spans="1:14" ht="15" customHeight="1">
      <c r="A59" s="12" t="s">
        <v>444</v>
      </c>
      <c r="B59" s="6" t="s">
        <v>271</v>
      </c>
      <c r="C59" s="134">
        <f>+'bevételek önk'!C59+'bevételek óvoda'!C59</f>
        <v>2500000</v>
      </c>
      <c r="D59" s="134">
        <f>+'bevételek önk'!D59+'bevételek óvoda'!D59</f>
        <v>2500000</v>
      </c>
      <c r="E59" s="134">
        <f>+'bevételek önk'!E59+'bevételek óvoda'!E59</f>
        <v>2700000</v>
      </c>
      <c r="F59" s="134">
        <f>+'bevételek önk'!F59+'bevételek óvoda'!F59</f>
        <v>0</v>
      </c>
      <c r="G59" s="134">
        <f>+'bevételek önk'!G59+'bevételek óvoda'!G59</f>
        <v>0</v>
      </c>
      <c r="H59" s="134">
        <f>+'bevételek önk'!H59+'bevételek óvoda'!H59</f>
        <v>0</v>
      </c>
      <c r="I59" s="134">
        <f>+'bevételek önk'!I59+'bevételek óvoda'!I59</f>
        <v>0</v>
      </c>
      <c r="J59" s="134">
        <f>+'bevételek önk'!J59+'bevételek óvoda'!J59</f>
        <v>0</v>
      </c>
      <c r="K59" s="134">
        <f>+'bevételek önk'!K59+'bevételek óvoda'!K59</f>
        <v>0</v>
      </c>
      <c r="L59" s="134">
        <f t="shared" si="0"/>
        <v>2500000</v>
      </c>
      <c r="M59" s="134">
        <f t="shared" si="1"/>
        <v>2500000</v>
      </c>
      <c r="N59" s="134">
        <f t="shared" si="2"/>
        <v>2700000</v>
      </c>
    </row>
    <row r="60" spans="1:14" ht="15" customHeight="1">
      <c r="A60" s="12" t="s">
        <v>272</v>
      </c>
      <c r="B60" s="6" t="s">
        <v>273</v>
      </c>
      <c r="C60" s="134">
        <f>+'bevételek önk'!C60+'bevételek óvoda'!C60</f>
        <v>0</v>
      </c>
      <c r="D60" s="134">
        <f>+'bevételek önk'!D60+'bevételek óvoda'!D60</f>
        <v>0</v>
      </c>
      <c r="E60" s="134">
        <f>+'bevételek önk'!E60+'bevételek óvoda'!E60</f>
        <v>0</v>
      </c>
      <c r="F60" s="134">
        <f>+'bevételek önk'!F60+'bevételek óvoda'!F60</f>
        <v>0</v>
      </c>
      <c r="G60" s="134">
        <f>+'bevételek önk'!G60+'bevételek óvoda'!G60</f>
        <v>0</v>
      </c>
      <c r="H60" s="134">
        <f>+'bevételek önk'!H60+'bevételek óvoda'!H60</f>
        <v>0</v>
      </c>
      <c r="I60" s="134">
        <f>+'bevételek önk'!I60+'bevételek óvoda'!I60</f>
        <v>0</v>
      </c>
      <c r="J60" s="134">
        <f>+'bevételek önk'!J60+'bevételek óvoda'!J60</f>
        <v>0</v>
      </c>
      <c r="K60" s="134">
        <f>+'bevételek önk'!K60+'bevételek óvoda'!K60</f>
        <v>0</v>
      </c>
      <c r="L60" s="134">
        <f t="shared" si="0"/>
        <v>0</v>
      </c>
      <c r="M60" s="134">
        <f t="shared" si="1"/>
        <v>0</v>
      </c>
      <c r="N60" s="134">
        <f t="shared" si="2"/>
        <v>0</v>
      </c>
    </row>
    <row r="61" spans="1:14" ht="15" customHeight="1">
      <c r="A61" s="12" t="s">
        <v>445</v>
      </c>
      <c r="B61" s="6" t="s">
        <v>274</v>
      </c>
      <c r="C61" s="134">
        <f>+'bevételek önk'!C61+'bevételek óvoda'!C61</f>
        <v>0</v>
      </c>
      <c r="D61" s="134">
        <f>+'bevételek önk'!D61+'bevételek óvoda'!D61</f>
        <v>0</v>
      </c>
      <c r="E61" s="134">
        <f>+'bevételek önk'!E61+'bevételek óvoda'!E61</f>
        <v>0</v>
      </c>
      <c r="F61" s="134">
        <f>+'bevételek önk'!F61+'bevételek óvoda'!F61</f>
        <v>0</v>
      </c>
      <c r="G61" s="134">
        <f>+'bevételek önk'!G61+'bevételek óvoda'!G61</f>
        <v>0</v>
      </c>
      <c r="H61" s="134">
        <f>+'bevételek önk'!H61+'bevételek óvoda'!H61</f>
        <v>0</v>
      </c>
      <c r="I61" s="134">
        <f>+'bevételek önk'!I61+'bevételek óvoda'!I61</f>
        <v>0</v>
      </c>
      <c r="J61" s="134">
        <f>+'bevételek önk'!J61+'bevételek óvoda'!J61</f>
        <v>0</v>
      </c>
      <c r="K61" s="134">
        <f>+'bevételek önk'!K61+'bevételek óvoda'!K61</f>
        <v>0</v>
      </c>
      <c r="L61" s="134">
        <f t="shared" si="0"/>
        <v>0</v>
      </c>
      <c r="M61" s="134">
        <f t="shared" si="1"/>
        <v>0</v>
      </c>
      <c r="N61" s="134">
        <f t="shared" si="2"/>
        <v>0</v>
      </c>
    </row>
    <row r="62" spans="1:14" ht="15" customHeight="1">
      <c r="A62" s="12" t="s">
        <v>275</v>
      </c>
      <c r="B62" s="6" t="s">
        <v>276</v>
      </c>
      <c r="C62" s="134">
        <f>+'bevételek önk'!C62+'bevételek óvoda'!C62</f>
        <v>0</v>
      </c>
      <c r="D62" s="134">
        <f>+'bevételek önk'!D62+'bevételek óvoda'!D62</f>
        <v>0</v>
      </c>
      <c r="E62" s="134">
        <f>+'bevételek önk'!E62+'bevételek óvoda'!E62</f>
        <v>0</v>
      </c>
      <c r="F62" s="134">
        <f>+'bevételek önk'!F62+'bevételek óvoda'!F62</f>
        <v>0</v>
      </c>
      <c r="G62" s="134">
        <f>+'bevételek önk'!G62+'bevételek óvoda'!G62</f>
        <v>0</v>
      </c>
      <c r="H62" s="134">
        <f>+'bevételek önk'!H62+'bevételek óvoda'!H62</f>
        <v>0</v>
      </c>
      <c r="I62" s="134">
        <f>+'bevételek önk'!I62+'bevételek óvoda'!I62</f>
        <v>0</v>
      </c>
      <c r="J62" s="134">
        <f>+'bevételek önk'!J62+'bevételek óvoda'!J62</f>
        <v>0</v>
      </c>
      <c r="K62" s="134">
        <f>+'bevételek önk'!K62+'bevételek óvoda'!K62</f>
        <v>0</v>
      </c>
      <c r="L62" s="134">
        <f t="shared" si="0"/>
        <v>0</v>
      </c>
      <c r="M62" s="134">
        <f t="shared" si="1"/>
        <v>0</v>
      </c>
      <c r="N62" s="134">
        <f t="shared" si="2"/>
        <v>0</v>
      </c>
    </row>
    <row r="63" spans="1:14" ht="15" customHeight="1">
      <c r="A63" s="36" t="s">
        <v>466</v>
      </c>
      <c r="B63" s="42" t="s">
        <v>277</v>
      </c>
      <c r="C63" s="158">
        <f>+'bevételek önk'!C63+'bevételek óvoda'!C63</f>
        <v>2500000</v>
      </c>
      <c r="D63" s="158">
        <f>+'bevételek önk'!D63+'bevételek óvoda'!D63</f>
        <v>2500000</v>
      </c>
      <c r="E63" s="158">
        <f>+'bevételek önk'!E63+'bevételek óvoda'!E63</f>
        <v>2700000</v>
      </c>
      <c r="F63" s="158">
        <f>+'bevételek önk'!F63+'bevételek óvoda'!F63</f>
        <v>0</v>
      </c>
      <c r="G63" s="158">
        <f>+'bevételek önk'!G63+'bevételek óvoda'!G63</f>
        <v>0</v>
      </c>
      <c r="H63" s="158">
        <f>+'bevételek önk'!H63+'bevételek óvoda'!H63</f>
        <v>0</v>
      </c>
      <c r="I63" s="158">
        <f>+'bevételek önk'!I63+'bevételek óvoda'!I63</f>
        <v>0</v>
      </c>
      <c r="J63" s="158">
        <f>+'bevételek önk'!J63+'bevételek óvoda'!J63</f>
        <v>0</v>
      </c>
      <c r="K63" s="158">
        <f>+'bevételek önk'!K63+'bevételek óvoda'!K63</f>
        <v>0</v>
      </c>
      <c r="L63" s="158">
        <f t="shared" si="0"/>
        <v>2500000</v>
      </c>
      <c r="M63" s="158">
        <f t="shared" si="1"/>
        <v>2500000</v>
      </c>
      <c r="N63" s="158">
        <f t="shared" si="2"/>
        <v>2700000</v>
      </c>
    </row>
    <row r="64" spans="1:14" ht="15" customHeight="1">
      <c r="A64" s="12" t="s">
        <v>283</v>
      </c>
      <c r="B64" s="6" t="s">
        <v>284</v>
      </c>
      <c r="C64" s="134">
        <f>+'bevételek önk'!C64+'bevételek óvoda'!C64</f>
        <v>0</v>
      </c>
      <c r="D64" s="134">
        <f>+'bevételek önk'!D64+'bevételek óvoda'!D64</f>
        <v>0</v>
      </c>
      <c r="E64" s="134">
        <f>+'bevételek önk'!E64+'bevételek óvoda'!E64</f>
        <v>0</v>
      </c>
      <c r="F64" s="134">
        <f>+'bevételek önk'!F64+'bevételek óvoda'!F64</f>
        <v>0</v>
      </c>
      <c r="G64" s="134">
        <f>+'bevételek önk'!G64+'bevételek óvoda'!G64</f>
        <v>0</v>
      </c>
      <c r="H64" s="134">
        <f>+'bevételek önk'!H64+'bevételek óvoda'!H64</f>
        <v>0</v>
      </c>
      <c r="I64" s="134">
        <f>+'bevételek önk'!I64+'bevételek óvoda'!I64</f>
        <v>0</v>
      </c>
      <c r="J64" s="134">
        <f>+'bevételek önk'!J64+'bevételek óvoda'!J64</f>
        <v>0</v>
      </c>
      <c r="K64" s="134">
        <f>+'bevételek önk'!K64+'bevételek óvoda'!K64</f>
        <v>0</v>
      </c>
      <c r="L64" s="134">
        <f t="shared" si="0"/>
        <v>0</v>
      </c>
      <c r="M64" s="134">
        <f t="shared" si="1"/>
        <v>0</v>
      </c>
      <c r="N64" s="134">
        <f t="shared" si="2"/>
        <v>0</v>
      </c>
    </row>
    <row r="65" spans="1:14" ht="15" customHeight="1">
      <c r="A65" s="5" t="s">
        <v>448</v>
      </c>
      <c r="B65" s="6" t="s">
        <v>285</v>
      </c>
      <c r="C65" s="134">
        <f>+'bevételek önk'!C65+'bevételek óvoda'!C65</f>
        <v>0</v>
      </c>
      <c r="D65" s="134">
        <f>+'bevételek önk'!D65+'bevételek óvoda'!D65</f>
        <v>0</v>
      </c>
      <c r="E65" s="134">
        <f>+'bevételek önk'!E65+'bevételek óvoda'!E65</f>
        <v>0</v>
      </c>
      <c r="F65" s="134">
        <f>+'bevételek önk'!F65+'bevételek óvoda'!F65</f>
        <v>0</v>
      </c>
      <c r="G65" s="134">
        <f>+'bevételek önk'!G65+'bevételek óvoda'!G65</f>
        <v>0</v>
      </c>
      <c r="H65" s="134">
        <f>+'bevételek önk'!H65+'bevételek óvoda'!H65</f>
        <v>0</v>
      </c>
      <c r="I65" s="134">
        <f>+'bevételek önk'!I65+'bevételek óvoda'!I65</f>
        <v>0</v>
      </c>
      <c r="J65" s="134">
        <f>+'bevételek önk'!J65+'bevételek óvoda'!J65</f>
        <v>0</v>
      </c>
      <c r="K65" s="134">
        <f>+'bevételek önk'!K65+'bevételek óvoda'!K65</f>
        <v>0</v>
      </c>
      <c r="L65" s="134">
        <f t="shared" si="0"/>
        <v>0</v>
      </c>
      <c r="M65" s="134">
        <f t="shared" si="1"/>
        <v>0</v>
      </c>
      <c r="N65" s="134">
        <f t="shared" si="2"/>
        <v>0</v>
      </c>
    </row>
    <row r="66" spans="1:14" ht="15" customHeight="1">
      <c r="A66" s="12" t="s">
        <v>449</v>
      </c>
      <c r="B66" s="6" t="s">
        <v>286</v>
      </c>
      <c r="C66" s="134">
        <f>+'bevételek önk'!C66+'bevételek óvoda'!C66</f>
        <v>0</v>
      </c>
      <c r="D66" s="134">
        <f>+'bevételek önk'!D66+'bevételek óvoda'!D66</f>
        <v>0</v>
      </c>
      <c r="E66" s="134">
        <f>+'bevételek önk'!E66+'bevételek óvoda'!E66</f>
        <v>135000</v>
      </c>
      <c r="F66" s="134">
        <f>+'bevételek önk'!F66+'bevételek óvoda'!F66</f>
        <v>0</v>
      </c>
      <c r="G66" s="134">
        <f>+'bevételek önk'!G66+'bevételek óvoda'!G66</f>
        <v>0</v>
      </c>
      <c r="H66" s="134">
        <f>+'bevételek önk'!H66+'bevételek óvoda'!H66</f>
        <v>0</v>
      </c>
      <c r="I66" s="134">
        <f>+'bevételek önk'!I66+'bevételek óvoda'!I66</f>
        <v>0</v>
      </c>
      <c r="J66" s="134">
        <f>+'bevételek önk'!J66+'bevételek óvoda'!J66</f>
        <v>0</v>
      </c>
      <c r="K66" s="134">
        <f>+'bevételek önk'!K66+'bevételek óvoda'!K66</f>
        <v>0</v>
      </c>
      <c r="L66" s="134">
        <f t="shared" si="0"/>
        <v>0</v>
      </c>
      <c r="M66" s="134">
        <f t="shared" si="1"/>
        <v>0</v>
      </c>
      <c r="N66" s="134">
        <f t="shared" si="2"/>
        <v>135000</v>
      </c>
    </row>
    <row r="67" spans="1:14" ht="15" customHeight="1">
      <c r="A67" s="36" t="s">
        <v>469</v>
      </c>
      <c r="B67" s="42" t="s">
        <v>287</v>
      </c>
      <c r="C67" s="158">
        <f>+'bevételek önk'!C67+'bevételek óvoda'!C67</f>
        <v>0</v>
      </c>
      <c r="D67" s="158">
        <f>+'bevételek önk'!D67+'bevételek óvoda'!D67</f>
        <v>0</v>
      </c>
      <c r="E67" s="158">
        <f>+'bevételek önk'!E67+'bevételek óvoda'!E67</f>
        <v>135000</v>
      </c>
      <c r="F67" s="158">
        <f>+'bevételek önk'!F67+'bevételek óvoda'!F67</f>
        <v>0</v>
      </c>
      <c r="G67" s="158">
        <f>+'bevételek önk'!G67+'bevételek óvoda'!G67</f>
        <v>0</v>
      </c>
      <c r="H67" s="158">
        <f>+'bevételek önk'!H67+'bevételek óvoda'!H67</f>
        <v>0</v>
      </c>
      <c r="I67" s="158">
        <f>+'bevételek önk'!I67+'bevételek óvoda'!I67</f>
        <v>0</v>
      </c>
      <c r="J67" s="158">
        <f>+'bevételek önk'!J67+'bevételek óvoda'!J67</f>
        <v>0</v>
      </c>
      <c r="K67" s="158">
        <f>+'bevételek önk'!K67+'bevételek óvoda'!K67</f>
        <v>0</v>
      </c>
      <c r="L67" s="158">
        <f t="shared" si="0"/>
        <v>0</v>
      </c>
      <c r="M67" s="158">
        <f t="shared" si="1"/>
        <v>0</v>
      </c>
      <c r="N67" s="158">
        <f t="shared" si="2"/>
        <v>135000</v>
      </c>
    </row>
    <row r="68" spans="1:14" ht="15" customHeight="1">
      <c r="A68" s="110" t="s">
        <v>529</v>
      </c>
      <c r="B68" s="111"/>
      <c r="C68" s="201">
        <f>+'bevételek önk'!C68+'bevételek óvoda'!C68</f>
        <v>32012707</v>
      </c>
      <c r="D68" s="201">
        <f>+'bevételek önk'!D68+'bevételek óvoda'!D68</f>
        <v>52699717</v>
      </c>
      <c r="E68" s="201">
        <f>+'bevételek önk'!E68+'bevételek óvoda'!E68</f>
        <v>44683675</v>
      </c>
      <c r="F68" s="201">
        <f>+'bevételek önk'!F68+'bevételek óvoda'!F68</f>
        <v>0</v>
      </c>
      <c r="G68" s="201">
        <f>+'bevételek önk'!G68+'bevételek óvoda'!G68</f>
        <v>0</v>
      </c>
      <c r="H68" s="201">
        <f>+'bevételek önk'!H68+'bevételek óvoda'!H68</f>
        <v>0</v>
      </c>
      <c r="I68" s="201">
        <f>+'bevételek önk'!I68+'bevételek óvoda'!I68</f>
        <v>0</v>
      </c>
      <c r="J68" s="201">
        <f>+'bevételek önk'!J68+'bevételek óvoda'!J68</f>
        <v>0</v>
      </c>
      <c r="K68" s="201">
        <f>+'bevételek önk'!K68+'bevételek óvoda'!K68</f>
        <v>0</v>
      </c>
      <c r="L68" s="201">
        <f t="shared" si="0"/>
        <v>32012707</v>
      </c>
      <c r="M68" s="201">
        <f t="shared" si="1"/>
        <v>52699717</v>
      </c>
      <c r="N68" s="201">
        <f t="shared" si="2"/>
        <v>44683675</v>
      </c>
    </row>
    <row r="69" spans="1:14" ht="15.75">
      <c r="A69" s="101" t="s">
        <v>468</v>
      </c>
      <c r="B69" s="97" t="s">
        <v>288</v>
      </c>
      <c r="C69" s="203">
        <f>+'bevételek önk'!C69+'bevételek óvoda'!C69</f>
        <v>157013808</v>
      </c>
      <c r="D69" s="203">
        <f>+'bevételek önk'!D69+'bevételek óvoda'!D69</f>
        <v>187320126</v>
      </c>
      <c r="E69" s="203">
        <f>+'bevételek önk'!E69+'bevételek óvoda'!E69</f>
        <v>174281275</v>
      </c>
      <c r="F69" s="203">
        <f>+'bevételek önk'!F69+'bevételek óvoda'!F69</f>
        <v>0</v>
      </c>
      <c r="G69" s="203">
        <f>+'bevételek önk'!G69+'bevételek óvoda'!G69</f>
        <v>0</v>
      </c>
      <c r="H69" s="203">
        <f>+'bevételek önk'!H69+'bevételek óvoda'!H69</f>
        <v>0</v>
      </c>
      <c r="I69" s="203">
        <f>+'bevételek önk'!I69+'bevételek óvoda'!I69</f>
        <v>0</v>
      </c>
      <c r="J69" s="203">
        <f>+'bevételek önk'!J69+'bevételek óvoda'!J69</f>
        <v>0</v>
      </c>
      <c r="K69" s="203">
        <f>+'bevételek önk'!K69+'bevételek óvoda'!K69</f>
        <v>0</v>
      </c>
      <c r="L69" s="195">
        <f t="shared" si="0"/>
        <v>157013808</v>
      </c>
      <c r="M69" s="195">
        <f t="shared" si="1"/>
        <v>187320126</v>
      </c>
      <c r="N69" s="195">
        <f t="shared" si="2"/>
        <v>174281275</v>
      </c>
    </row>
    <row r="70" spans="1:14" ht="15.75">
      <c r="A70" s="102" t="s">
        <v>582</v>
      </c>
      <c r="B70" s="103"/>
      <c r="C70" s="204">
        <f>+'bevételek önk'!C70+'bevételek óvoda'!C70</f>
        <v>1193930</v>
      </c>
      <c r="D70" s="204">
        <f>+'bevételek önk'!D70+'bevételek óvoda'!D70</f>
        <v>-2597540</v>
      </c>
      <c r="E70" s="204">
        <f>+'bevételek önk'!E70+'bevételek óvoda'!E70</f>
        <v>34378483</v>
      </c>
      <c r="F70" s="204">
        <f>+'bevételek önk'!F70+'bevételek óvoda'!F70</f>
        <v>0</v>
      </c>
      <c r="G70" s="204">
        <f>+'bevételek önk'!G70+'bevételek óvoda'!G70</f>
        <v>0</v>
      </c>
      <c r="H70" s="204">
        <f>+'bevételek önk'!H70+'bevételek óvoda'!H70</f>
        <v>0</v>
      </c>
      <c r="I70" s="204">
        <f>+'bevételek önk'!I70+'bevételek óvoda'!I70</f>
        <v>0</v>
      </c>
      <c r="J70" s="204">
        <f>+'bevételek önk'!J70+'bevételek óvoda'!J70</f>
        <v>0</v>
      </c>
      <c r="K70" s="204">
        <f>+'bevételek önk'!K70+'bevételek óvoda'!K70</f>
        <v>0</v>
      </c>
      <c r="L70" s="204">
        <f t="shared" si="0"/>
        <v>1193930</v>
      </c>
      <c r="M70" s="204">
        <f t="shared" si="1"/>
        <v>-2597540</v>
      </c>
      <c r="N70" s="204">
        <f t="shared" si="2"/>
        <v>34378483</v>
      </c>
    </row>
    <row r="71" spans="1:14" ht="15.75">
      <c r="A71" s="102" t="s">
        <v>583</v>
      </c>
      <c r="B71" s="103"/>
      <c r="C71" s="204">
        <f>+'bevételek önk'!C71+'bevételek óvoda'!C71</f>
        <v>-33259183</v>
      </c>
      <c r="D71" s="204">
        <f>+'bevételek önk'!D71+'bevételek óvoda'!D71</f>
        <v>-38231310</v>
      </c>
      <c r="E71" s="204">
        <f>+'bevételek önk'!E71+'bevételek óvoda'!E71</f>
        <v>9558485</v>
      </c>
      <c r="F71" s="204">
        <f>+'bevételek önk'!F71+'bevételek óvoda'!F71</f>
        <v>0</v>
      </c>
      <c r="G71" s="204">
        <f>+'bevételek önk'!G71+'bevételek óvoda'!G71</f>
        <v>0</v>
      </c>
      <c r="H71" s="204">
        <f>+'bevételek önk'!H71+'bevételek óvoda'!H71</f>
        <v>0</v>
      </c>
      <c r="I71" s="204">
        <f>+'bevételek önk'!I71+'bevételek óvoda'!I71</f>
        <v>0</v>
      </c>
      <c r="J71" s="204">
        <f>+'bevételek önk'!J71+'bevételek óvoda'!J71</f>
        <v>0</v>
      </c>
      <c r="K71" s="204">
        <f>+'bevételek önk'!K71+'bevételek óvoda'!K71</f>
        <v>0</v>
      </c>
      <c r="L71" s="204">
        <f t="shared" si="0"/>
        <v>-33259183</v>
      </c>
      <c r="M71" s="204">
        <f t="shared" si="1"/>
        <v>-38231310</v>
      </c>
      <c r="N71" s="204">
        <f t="shared" si="2"/>
        <v>9558485</v>
      </c>
    </row>
    <row r="72" spans="1:14" ht="15">
      <c r="A72" s="34" t="s">
        <v>450</v>
      </c>
      <c r="B72" s="5" t="s">
        <v>289</v>
      </c>
      <c r="C72" s="134">
        <f>+'bevételek önk'!C72+'bevételek óvoda'!C72</f>
        <v>0</v>
      </c>
      <c r="D72" s="134">
        <f>+'bevételek önk'!D72+'bevételek óvoda'!D72</f>
        <v>0</v>
      </c>
      <c r="E72" s="134">
        <f>+'bevételek önk'!E72+'bevételek óvoda'!E72</f>
        <v>0</v>
      </c>
      <c r="F72" s="134">
        <f>+'bevételek önk'!F72+'bevételek óvoda'!F72</f>
        <v>0</v>
      </c>
      <c r="G72" s="134">
        <f>+'bevételek önk'!G72+'bevételek óvoda'!G72</f>
        <v>0</v>
      </c>
      <c r="H72" s="134">
        <f>+'bevételek önk'!H72+'bevételek óvoda'!H72</f>
        <v>0</v>
      </c>
      <c r="I72" s="134">
        <f>+'bevételek önk'!I72+'bevételek óvoda'!I72</f>
        <v>0</v>
      </c>
      <c r="J72" s="134">
        <f>+'bevételek önk'!J72+'bevételek óvoda'!J72</f>
        <v>0</v>
      </c>
      <c r="K72" s="134">
        <f>+'bevételek önk'!K72+'bevételek óvoda'!K72</f>
        <v>0</v>
      </c>
      <c r="L72" s="134">
        <f t="shared" si="0"/>
        <v>0</v>
      </c>
      <c r="M72" s="134">
        <f t="shared" si="1"/>
        <v>0</v>
      </c>
      <c r="N72" s="134">
        <f t="shared" si="2"/>
        <v>0</v>
      </c>
    </row>
    <row r="73" spans="1:14" ht="15">
      <c r="A73" s="12" t="s">
        <v>290</v>
      </c>
      <c r="B73" s="5" t="s">
        <v>291</v>
      </c>
      <c r="C73" s="134">
        <f>+'bevételek önk'!C73+'bevételek óvoda'!C73</f>
        <v>0</v>
      </c>
      <c r="D73" s="134">
        <f>+'bevételek önk'!D73+'bevételek óvoda'!D73</f>
        <v>0</v>
      </c>
      <c r="E73" s="134">
        <f>+'bevételek önk'!E73+'bevételek óvoda'!E73</f>
        <v>0</v>
      </c>
      <c r="F73" s="134">
        <f>+'bevételek önk'!F73+'bevételek óvoda'!F73</f>
        <v>0</v>
      </c>
      <c r="G73" s="134">
        <f>+'bevételek önk'!G73+'bevételek óvoda'!G73</f>
        <v>0</v>
      </c>
      <c r="H73" s="134">
        <f>+'bevételek önk'!H73+'bevételek óvoda'!H73</f>
        <v>0</v>
      </c>
      <c r="I73" s="134">
        <f>+'bevételek önk'!I73+'bevételek óvoda'!I73</f>
        <v>0</v>
      </c>
      <c r="J73" s="134">
        <f>+'bevételek önk'!J73+'bevételek óvoda'!J73</f>
        <v>0</v>
      </c>
      <c r="K73" s="134">
        <f>+'bevételek önk'!K73+'bevételek óvoda'!K73</f>
        <v>0</v>
      </c>
      <c r="L73" s="134">
        <f t="shared" si="0"/>
        <v>0</v>
      </c>
      <c r="M73" s="134">
        <f t="shared" si="1"/>
        <v>0</v>
      </c>
      <c r="N73" s="134">
        <f t="shared" si="2"/>
        <v>0</v>
      </c>
    </row>
    <row r="74" spans="1:14" ht="15">
      <c r="A74" s="34" t="s">
        <v>451</v>
      </c>
      <c r="B74" s="5" t="s">
        <v>292</v>
      </c>
      <c r="C74" s="134">
        <f>+'bevételek önk'!C74+'bevételek óvoda'!C74</f>
        <v>0</v>
      </c>
      <c r="D74" s="134">
        <f>+'bevételek önk'!D74+'bevételek óvoda'!D74</f>
        <v>0</v>
      </c>
      <c r="E74" s="134">
        <f>+'bevételek önk'!E74+'bevételek óvoda'!E74</f>
        <v>0</v>
      </c>
      <c r="F74" s="134">
        <f>+'bevételek önk'!F74+'bevételek óvoda'!F74</f>
        <v>0</v>
      </c>
      <c r="G74" s="134">
        <f>+'bevételek önk'!G74+'bevételek óvoda'!G74</f>
        <v>0</v>
      </c>
      <c r="H74" s="134">
        <f>+'bevételek önk'!H74+'bevételek óvoda'!H74</f>
        <v>0</v>
      </c>
      <c r="I74" s="134">
        <f>+'bevételek önk'!I74+'bevételek óvoda'!I74</f>
        <v>0</v>
      </c>
      <c r="J74" s="134">
        <f>+'bevételek önk'!J74+'bevételek óvoda'!J74</f>
        <v>0</v>
      </c>
      <c r="K74" s="134">
        <f>+'bevételek önk'!K74+'bevételek óvoda'!K74</f>
        <v>0</v>
      </c>
      <c r="L74" s="134">
        <f aca="true" t="shared" si="3" ref="L74:L99">SUM(C74+F74+I74)</f>
        <v>0</v>
      </c>
      <c r="M74" s="134">
        <f aca="true" t="shared" si="4" ref="M74:M99">SUM(D74+G74+J74)</f>
        <v>0</v>
      </c>
      <c r="N74" s="134">
        <f aca="true" t="shared" si="5" ref="N74:N99">SUM(E74+H74+K74)</f>
        <v>0</v>
      </c>
    </row>
    <row r="75" spans="1:14" ht="15">
      <c r="A75" s="14" t="s">
        <v>470</v>
      </c>
      <c r="B75" s="7" t="s">
        <v>293</v>
      </c>
      <c r="C75" s="158">
        <f>+'bevételek önk'!C75+'bevételek óvoda'!C75</f>
        <v>0</v>
      </c>
      <c r="D75" s="158">
        <f>+'bevételek önk'!D75+'bevételek óvoda'!D75</f>
        <v>0</v>
      </c>
      <c r="E75" s="158">
        <f>+'bevételek önk'!E75+'bevételek óvoda'!E75</f>
        <v>0</v>
      </c>
      <c r="F75" s="158">
        <f>+'bevételek önk'!F75+'bevételek óvoda'!F75</f>
        <v>0</v>
      </c>
      <c r="G75" s="158">
        <f>+'bevételek önk'!G75+'bevételek óvoda'!G75</f>
        <v>0</v>
      </c>
      <c r="H75" s="158">
        <f>+'bevételek önk'!H75+'bevételek óvoda'!H75</f>
        <v>0</v>
      </c>
      <c r="I75" s="158">
        <f>+'bevételek önk'!I75+'bevételek óvoda'!I75</f>
        <v>0</v>
      </c>
      <c r="J75" s="158">
        <f>+'bevételek önk'!J75+'bevételek óvoda'!J75</f>
        <v>0</v>
      </c>
      <c r="K75" s="158">
        <f>+'bevételek önk'!K75+'bevételek óvoda'!K75</f>
        <v>0</v>
      </c>
      <c r="L75" s="158">
        <f t="shared" si="3"/>
        <v>0</v>
      </c>
      <c r="M75" s="158">
        <f t="shared" si="4"/>
        <v>0</v>
      </c>
      <c r="N75" s="158">
        <f t="shared" si="5"/>
        <v>0</v>
      </c>
    </row>
    <row r="76" spans="1:14" ht="15">
      <c r="A76" s="12" t="s">
        <v>452</v>
      </c>
      <c r="B76" s="5" t="s">
        <v>294</v>
      </c>
      <c r="C76" s="134">
        <f>+'bevételek önk'!C76+'bevételek óvoda'!C76</f>
        <v>0</v>
      </c>
      <c r="D76" s="134">
        <f>+'bevételek önk'!D76+'bevételek óvoda'!D76</f>
        <v>0</v>
      </c>
      <c r="E76" s="134">
        <f>+'bevételek önk'!E76+'bevételek óvoda'!E76</f>
        <v>0</v>
      </c>
      <c r="F76" s="134">
        <f>+'bevételek önk'!F76+'bevételek óvoda'!F76</f>
        <v>0</v>
      </c>
      <c r="G76" s="134">
        <f>+'bevételek önk'!G76+'bevételek óvoda'!G76</f>
        <v>0</v>
      </c>
      <c r="H76" s="134">
        <f>+'bevételek önk'!H76+'bevételek óvoda'!H76</f>
        <v>0</v>
      </c>
      <c r="I76" s="134">
        <f>+'bevételek önk'!I76+'bevételek óvoda'!I76</f>
        <v>0</v>
      </c>
      <c r="J76" s="134">
        <f>+'bevételek önk'!J76+'bevételek óvoda'!J76</f>
        <v>0</v>
      </c>
      <c r="K76" s="134">
        <f>+'bevételek önk'!K76+'bevételek óvoda'!K76</f>
        <v>0</v>
      </c>
      <c r="L76" s="134">
        <f t="shared" si="3"/>
        <v>0</v>
      </c>
      <c r="M76" s="134">
        <f t="shared" si="4"/>
        <v>0</v>
      </c>
      <c r="N76" s="134">
        <f t="shared" si="5"/>
        <v>0</v>
      </c>
    </row>
    <row r="77" spans="1:14" ht="15">
      <c r="A77" s="34" t="s">
        <v>295</v>
      </c>
      <c r="B77" s="5" t="s">
        <v>296</v>
      </c>
      <c r="C77" s="134">
        <f>+'bevételek önk'!C77+'bevételek óvoda'!C77</f>
        <v>0</v>
      </c>
      <c r="D77" s="134">
        <f>+'bevételek önk'!D77+'bevételek óvoda'!D77</f>
        <v>0</v>
      </c>
      <c r="E77" s="134">
        <f>+'bevételek önk'!E77+'bevételek óvoda'!E77</f>
        <v>0</v>
      </c>
      <c r="F77" s="134">
        <f>+'bevételek önk'!F77+'bevételek óvoda'!F77</f>
        <v>0</v>
      </c>
      <c r="G77" s="134">
        <f>+'bevételek önk'!G77+'bevételek óvoda'!G77</f>
        <v>0</v>
      </c>
      <c r="H77" s="134">
        <f>+'bevételek önk'!H77+'bevételek óvoda'!H77</f>
        <v>0</v>
      </c>
      <c r="I77" s="134">
        <f>+'bevételek önk'!I77+'bevételek óvoda'!I77</f>
        <v>0</v>
      </c>
      <c r="J77" s="134">
        <f>+'bevételek önk'!J77+'bevételek óvoda'!J77</f>
        <v>0</v>
      </c>
      <c r="K77" s="134">
        <f>+'bevételek önk'!K77+'bevételek óvoda'!K77</f>
        <v>0</v>
      </c>
      <c r="L77" s="134">
        <f t="shared" si="3"/>
        <v>0</v>
      </c>
      <c r="M77" s="134">
        <f t="shared" si="4"/>
        <v>0</v>
      </c>
      <c r="N77" s="134">
        <f t="shared" si="5"/>
        <v>0</v>
      </c>
    </row>
    <row r="78" spans="1:14" ht="15">
      <c r="A78" s="12" t="s">
        <v>453</v>
      </c>
      <c r="B78" s="5" t="s">
        <v>297</v>
      </c>
      <c r="C78" s="134">
        <f>+'bevételek önk'!C78+'bevételek óvoda'!C78</f>
        <v>0</v>
      </c>
      <c r="D78" s="134">
        <f>+'bevételek önk'!D78+'bevételek óvoda'!D78</f>
        <v>0</v>
      </c>
      <c r="E78" s="134">
        <f>+'bevételek önk'!E78+'bevételek óvoda'!E78</f>
        <v>0</v>
      </c>
      <c r="F78" s="134">
        <f>+'bevételek önk'!F78+'bevételek óvoda'!F78</f>
        <v>0</v>
      </c>
      <c r="G78" s="134">
        <f>+'bevételek önk'!G78+'bevételek óvoda'!G78</f>
        <v>0</v>
      </c>
      <c r="H78" s="134">
        <f>+'bevételek önk'!H78+'bevételek óvoda'!H78</f>
        <v>0</v>
      </c>
      <c r="I78" s="134">
        <f>+'bevételek önk'!I78+'bevételek óvoda'!I78</f>
        <v>0</v>
      </c>
      <c r="J78" s="134">
        <f>+'bevételek önk'!J78+'bevételek óvoda'!J78</f>
        <v>0</v>
      </c>
      <c r="K78" s="134">
        <f>+'bevételek önk'!K78+'bevételek óvoda'!K78</f>
        <v>0</v>
      </c>
      <c r="L78" s="134">
        <f t="shared" si="3"/>
        <v>0</v>
      </c>
      <c r="M78" s="134">
        <f t="shared" si="4"/>
        <v>0</v>
      </c>
      <c r="N78" s="134">
        <f t="shared" si="5"/>
        <v>0</v>
      </c>
    </row>
    <row r="79" spans="1:14" ht="15">
      <c r="A79" s="34" t="s">
        <v>298</v>
      </c>
      <c r="B79" s="5" t="s">
        <v>299</v>
      </c>
      <c r="C79" s="134">
        <f>+'bevételek önk'!C79+'bevételek óvoda'!C79</f>
        <v>0</v>
      </c>
      <c r="D79" s="134">
        <f>+'bevételek önk'!D79+'bevételek óvoda'!D79</f>
        <v>0</v>
      </c>
      <c r="E79" s="134">
        <f>+'bevételek önk'!E79+'bevételek óvoda'!E79</f>
        <v>0</v>
      </c>
      <c r="F79" s="134">
        <f>+'bevételek önk'!F79+'bevételek óvoda'!F79</f>
        <v>0</v>
      </c>
      <c r="G79" s="134">
        <f>+'bevételek önk'!G79+'bevételek óvoda'!G79</f>
        <v>0</v>
      </c>
      <c r="H79" s="134">
        <f>+'bevételek önk'!H79+'bevételek óvoda'!H79</f>
        <v>0</v>
      </c>
      <c r="I79" s="134">
        <f>+'bevételek önk'!I79+'bevételek óvoda'!I79</f>
        <v>0</v>
      </c>
      <c r="J79" s="134">
        <f>+'bevételek önk'!J79+'bevételek óvoda'!J79</f>
        <v>0</v>
      </c>
      <c r="K79" s="134">
        <f>+'bevételek önk'!K79+'bevételek óvoda'!K79</f>
        <v>0</v>
      </c>
      <c r="L79" s="134">
        <f t="shared" si="3"/>
        <v>0</v>
      </c>
      <c r="M79" s="134">
        <f t="shared" si="4"/>
        <v>0</v>
      </c>
      <c r="N79" s="134">
        <f t="shared" si="5"/>
        <v>0</v>
      </c>
    </row>
    <row r="80" spans="1:14" ht="15">
      <c r="A80" s="13" t="s">
        <v>471</v>
      </c>
      <c r="B80" s="7" t="s">
        <v>300</v>
      </c>
      <c r="C80" s="158">
        <f>+'bevételek önk'!C80+'bevételek óvoda'!C80</f>
        <v>0</v>
      </c>
      <c r="D80" s="158">
        <f>+'bevételek önk'!D80+'bevételek óvoda'!D80</f>
        <v>0</v>
      </c>
      <c r="E80" s="158">
        <f>+'bevételek önk'!E80+'bevételek óvoda'!E80</f>
        <v>0</v>
      </c>
      <c r="F80" s="158">
        <f>+'bevételek önk'!F80+'bevételek óvoda'!F80</f>
        <v>0</v>
      </c>
      <c r="G80" s="158">
        <f>+'bevételek önk'!G80+'bevételek óvoda'!G80</f>
        <v>0</v>
      </c>
      <c r="H80" s="158">
        <f>+'bevételek önk'!H80+'bevételek óvoda'!H80</f>
        <v>0</v>
      </c>
      <c r="I80" s="158">
        <f>+'bevételek önk'!I80+'bevételek óvoda'!I80</f>
        <v>0</v>
      </c>
      <c r="J80" s="158">
        <f>+'bevételek önk'!J80+'bevételek óvoda'!J80</f>
        <v>0</v>
      </c>
      <c r="K80" s="158">
        <f>+'bevételek önk'!K80+'bevételek óvoda'!K80</f>
        <v>0</v>
      </c>
      <c r="L80" s="158">
        <f t="shared" si="3"/>
        <v>0</v>
      </c>
      <c r="M80" s="158">
        <f t="shared" si="4"/>
        <v>0</v>
      </c>
      <c r="N80" s="158">
        <f t="shared" si="5"/>
        <v>0</v>
      </c>
    </row>
    <row r="81" spans="1:14" ht="15">
      <c r="A81" s="5" t="s">
        <v>580</v>
      </c>
      <c r="B81" s="5" t="s">
        <v>301</v>
      </c>
      <c r="C81" s="134">
        <f>+'bevételek önk'!C81+'bevételek óvoda'!C81</f>
        <v>928622</v>
      </c>
      <c r="D81" s="134">
        <f>+'bevételek önk'!D81+'bevételek óvoda'!D81</f>
        <v>895270</v>
      </c>
      <c r="E81" s="134">
        <f>+'bevételek önk'!E81+'bevételek óvoda'!E81</f>
        <v>895270</v>
      </c>
      <c r="F81" s="134">
        <f>+'bevételek önk'!F81+'bevételek óvoda'!F81</f>
        <v>0</v>
      </c>
      <c r="G81" s="134">
        <f>+'bevételek önk'!G81+'bevételek óvoda'!G81</f>
        <v>0</v>
      </c>
      <c r="H81" s="134">
        <f>+'bevételek önk'!H81+'bevételek óvoda'!H81</f>
        <v>0</v>
      </c>
      <c r="I81" s="134">
        <f>+'bevételek önk'!I81+'bevételek óvoda'!I81</f>
        <v>0</v>
      </c>
      <c r="J81" s="134">
        <f>+'bevételek önk'!J81+'bevételek óvoda'!J81</f>
        <v>0</v>
      </c>
      <c r="K81" s="134">
        <f>+'bevételek önk'!K81+'bevételek óvoda'!K81</f>
        <v>0</v>
      </c>
      <c r="L81" s="134">
        <f t="shared" si="3"/>
        <v>928622</v>
      </c>
      <c r="M81" s="134">
        <f t="shared" si="4"/>
        <v>895270</v>
      </c>
      <c r="N81" s="134">
        <f t="shared" si="5"/>
        <v>895270</v>
      </c>
    </row>
    <row r="82" spans="1:14" ht="15">
      <c r="A82" s="5" t="s">
        <v>581</v>
      </c>
      <c r="B82" s="5" t="s">
        <v>301</v>
      </c>
      <c r="C82" s="134">
        <f>+'bevételek önk'!C82+'bevételek óvoda'!C82</f>
        <v>0</v>
      </c>
      <c r="D82" s="134">
        <f>+'bevételek önk'!D82+'bevételek óvoda'!D82</f>
        <v>0</v>
      </c>
      <c r="E82" s="134">
        <f>+'bevételek önk'!E82+'bevételek óvoda'!E82</f>
        <v>0</v>
      </c>
      <c r="F82" s="134">
        <f>+'bevételek önk'!F82+'bevételek óvoda'!F82</f>
        <v>0</v>
      </c>
      <c r="G82" s="134">
        <f>+'bevételek önk'!G82+'bevételek óvoda'!G82</f>
        <v>0</v>
      </c>
      <c r="H82" s="134">
        <f>+'bevételek önk'!H82+'bevételek óvoda'!H82</f>
        <v>0</v>
      </c>
      <c r="I82" s="134">
        <f>+'bevételek önk'!I82+'bevételek óvoda'!I82</f>
        <v>0</v>
      </c>
      <c r="J82" s="134">
        <f>+'bevételek önk'!J82+'bevételek óvoda'!J82</f>
        <v>0</v>
      </c>
      <c r="K82" s="134">
        <f>+'bevételek önk'!K82+'bevételek óvoda'!K82</f>
        <v>0</v>
      </c>
      <c r="L82" s="134">
        <f t="shared" si="3"/>
        <v>0</v>
      </c>
      <c r="M82" s="134">
        <f t="shared" si="4"/>
        <v>0</v>
      </c>
      <c r="N82" s="134">
        <f t="shared" si="5"/>
        <v>0</v>
      </c>
    </row>
    <row r="83" spans="1:14" ht="15">
      <c r="A83" s="5" t="s">
        <v>578</v>
      </c>
      <c r="B83" s="5" t="s">
        <v>302</v>
      </c>
      <c r="C83" s="134">
        <f>+'bevételek önk'!C83+'bevételek óvoda'!C83</f>
        <v>0</v>
      </c>
      <c r="D83" s="134">
        <f>+'bevételek önk'!D83+'bevételek óvoda'!D83</f>
        <v>0</v>
      </c>
      <c r="E83" s="134">
        <f>+'bevételek önk'!E83+'bevételek óvoda'!E83</f>
        <v>0</v>
      </c>
      <c r="F83" s="134">
        <f>+'bevételek önk'!F83+'bevételek óvoda'!F83</f>
        <v>0</v>
      </c>
      <c r="G83" s="134">
        <f>+'bevételek önk'!G83+'bevételek óvoda'!G83</f>
        <v>0</v>
      </c>
      <c r="H83" s="134">
        <f>+'bevételek önk'!H83+'bevételek óvoda'!H83</f>
        <v>0</v>
      </c>
      <c r="I83" s="134">
        <f>+'bevételek önk'!I83+'bevételek óvoda'!I83</f>
        <v>0</v>
      </c>
      <c r="J83" s="134">
        <f>+'bevételek önk'!J83+'bevételek óvoda'!J83</f>
        <v>0</v>
      </c>
      <c r="K83" s="134">
        <f>+'bevételek önk'!K83+'bevételek óvoda'!K83</f>
        <v>0</v>
      </c>
      <c r="L83" s="134">
        <f t="shared" si="3"/>
        <v>0</v>
      </c>
      <c r="M83" s="134">
        <f t="shared" si="4"/>
        <v>0</v>
      </c>
      <c r="N83" s="134">
        <f t="shared" si="5"/>
        <v>0</v>
      </c>
    </row>
    <row r="84" spans="1:14" ht="15">
      <c r="A84" s="5" t="s">
        <v>579</v>
      </c>
      <c r="B84" s="5" t="s">
        <v>302</v>
      </c>
      <c r="C84" s="134">
        <f>+'bevételek önk'!C84+'bevételek óvoda'!C84</f>
        <v>0</v>
      </c>
      <c r="D84" s="134">
        <f>+'bevételek önk'!D84+'bevételek óvoda'!D84</f>
        <v>0</v>
      </c>
      <c r="E84" s="134">
        <f>+'bevételek önk'!E84+'bevételek óvoda'!E84</f>
        <v>0</v>
      </c>
      <c r="F84" s="134">
        <f>+'bevételek önk'!F84+'bevételek óvoda'!F84</f>
        <v>0</v>
      </c>
      <c r="G84" s="134">
        <f>+'bevételek önk'!G84+'bevételek óvoda'!G84</f>
        <v>0</v>
      </c>
      <c r="H84" s="134">
        <f>+'bevételek önk'!H84+'bevételek óvoda'!H84</f>
        <v>0</v>
      </c>
      <c r="I84" s="134">
        <f>+'bevételek önk'!I84+'bevételek óvoda'!I84</f>
        <v>0</v>
      </c>
      <c r="J84" s="134">
        <f>+'bevételek önk'!J84+'bevételek óvoda'!J84</f>
        <v>0</v>
      </c>
      <c r="K84" s="134">
        <f>+'bevételek önk'!K84+'bevételek óvoda'!K84</f>
        <v>0</v>
      </c>
      <c r="L84" s="134">
        <f t="shared" si="3"/>
        <v>0</v>
      </c>
      <c r="M84" s="134">
        <f t="shared" si="4"/>
        <v>0</v>
      </c>
      <c r="N84" s="134">
        <f t="shared" si="5"/>
        <v>0</v>
      </c>
    </row>
    <row r="85" spans="1:14" ht="15">
      <c r="A85" s="7" t="s">
        <v>472</v>
      </c>
      <c r="B85" s="7" t="s">
        <v>303</v>
      </c>
      <c r="C85" s="158">
        <f>+'bevételek önk'!C85+'bevételek óvoda'!C85</f>
        <v>928622</v>
      </c>
      <c r="D85" s="158">
        <f>+'bevételek önk'!D85+'bevételek óvoda'!D85</f>
        <v>895270</v>
      </c>
      <c r="E85" s="158">
        <f>+'bevételek önk'!E85+'bevételek óvoda'!E85</f>
        <v>895270</v>
      </c>
      <c r="F85" s="158">
        <f>+'bevételek önk'!F85+'bevételek óvoda'!F85</f>
        <v>0</v>
      </c>
      <c r="G85" s="158">
        <f>+'bevételek önk'!G85+'bevételek óvoda'!G85</f>
        <v>0</v>
      </c>
      <c r="H85" s="158">
        <f>+'bevételek önk'!H85+'bevételek óvoda'!H85</f>
        <v>0</v>
      </c>
      <c r="I85" s="158">
        <f>+'bevételek önk'!I85+'bevételek óvoda'!I85</f>
        <v>0</v>
      </c>
      <c r="J85" s="158">
        <f>+'bevételek önk'!J85+'bevételek óvoda'!J85</f>
        <v>0</v>
      </c>
      <c r="K85" s="158">
        <f>+'bevételek önk'!K85+'bevételek óvoda'!K85</f>
        <v>0</v>
      </c>
      <c r="L85" s="158">
        <f t="shared" si="3"/>
        <v>928622</v>
      </c>
      <c r="M85" s="158">
        <f t="shared" si="4"/>
        <v>895270</v>
      </c>
      <c r="N85" s="158">
        <f t="shared" si="5"/>
        <v>895270</v>
      </c>
    </row>
    <row r="86" spans="1:14" ht="15">
      <c r="A86" s="34" t="s">
        <v>304</v>
      </c>
      <c r="B86" s="5" t="s">
        <v>305</v>
      </c>
      <c r="C86" s="134">
        <f>+'bevételek önk'!C86+'bevételek óvoda'!C86</f>
        <v>0</v>
      </c>
      <c r="D86" s="134">
        <f>+'bevételek önk'!D86+'bevételek óvoda'!D86</f>
        <v>0</v>
      </c>
      <c r="E86" s="134">
        <f>+'bevételek önk'!E86+'bevételek óvoda'!E86</f>
        <v>0</v>
      </c>
      <c r="F86" s="134">
        <f>+'bevételek önk'!F86+'bevételek óvoda'!F86</f>
        <v>0</v>
      </c>
      <c r="G86" s="134">
        <f>+'bevételek önk'!G86+'bevételek óvoda'!G86</f>
        <v>0</v>
      </c>
      <c r="H86" s="134">
        <f>+'bevételek önk'!H86+'bevételek óvoda'!H86</f>
        <v>0</v>
      </c>
      <c r="I86" s="134">
        <f>+'bevételek önk'!I86+'bevételek óvoda'!I86</f>
        <v>0</v>
      </c>
      <c r="J86" s="134">
        <f>+'bevételek önk'!J86+'bevételek óvoda'!J86</f>
        <v>0</v>
      </c>
      <c r="K86" s="134">
        <f>+'bevételek önk'!K86+'bevételek óvoda'!K86</f>
        <v>0</v>
      </c>
      <c r="L86" s="134">
        <f t="shared" si="3"/>
        <v>0</v>
      </c>
      <c r="M86" s="134">
        <f t="shared" si="4"/>
        <v>0</v>
      </c>
      <c r="N86" s="134">
        <f t="shared" si="5"/>
        <v>0</v>
      </c>
    </row>
    <row r="87" spans="1:14" ht="15">
      <c r="A87" s="34" t="s">
        <v>306</v>
      </c>
      <c r="B87" s="5" t="s">
        <v>307</v>
      </c>
      <c r="C87" s="134">
        <f>+'bevételek önk'!C87+'bevételek óvoda'!C87</f>
        <v>0</v>
      </c>
      <c r="D87" s="134">
        <f>+'bevételek önk'!D87+'bevételek óvoda'!D87</f>
        <v>0</v>
      </c>
      <c r="E87" s="134">
        <f>+'bevételek önk'!E87+'bevételek óvoda'!E87</f>
        <v>0</v>
      </c>
      <c r="F87" s="134">
        <f>+'bevételek önk'!F87+'bevételek óvoda'!F87</f>
        <v>0</v>
      </c>
      <c r="G87" s="134">
        <f>+'bevételek önk'!G87+'bevételek óvoda'!G87</f>
        <v>0</v>
      </c>
      <c r="H87" s="134">
        <f>+'bevételek önk'!H87+'bevételek óvoda'!H87</f>
        <v>0</v>
      </c>
      <c r="I87" s="134">
        <f>+'bevételek önk'!I87+'bevételek óvoda'!I87</f>
        <v>0</v>
      </c>
      <c r="J87" s="134">
        <f>+'bevételek önk'!J87+'bevételek óvoda'!J87</f>
        <v>0</v>
      </c>
      <c r="K87" s="134">
        <f>+'bevételek önk'!K87+'bevételek óvoda'!K87</f>
        <v>0</v>
      </c>
      <c r="L87" s="134">
        <f t="shared" si="3"/>
        <v>0</v>
      </c>
      <c r="M87" s="134">
        <f t="shared" si="4"/>
        <v>0</v>
      </c>
      <c r="N87" s="134">
        <f t="shared" si="5"/>
        <v>0</v>
      </c>
    </row>
    <row r="88" spans="1:14" ht="15">
      <c r="A88" s="34" t="s">
        <v>308</v>
      </c>
      <c r="B88" s="5" t="s">
        <v>309</v>
      </c>
      <c r="C88" s="134">
        <f>+'bevételek önk'!C88+'bevételek óvoda'!C88</f>
        <v>41678259</v>
      </c>
      <c r="D88" s="134">
        <f>+'bevételek önk'!D88+'bevételek óvoda'!D88</f>
        <v>39316545</v>
      </c>
      <c r="E88" s="134">
        <f>+'bevételek önk'!E88+'bevételek óvoda'!E88</f>
        <v>39316545</v>
      </c>
      <c r="F88" s="134">
        <f>+'bevételek önk'!F88+'bevételek óvoda'!F88</f>
        <v>0</v>
      </c>
      <c r="G88" s="134">
        <f>+'bevételek önk'!G88+'bevételek óvoda'!G88</f>
        <v>0</v>
      </c>
      <c r="H88" s="134">
        <f>+'bevételek önk'!H88+'bevételek óvoda'!H88</f>
        <v>0</v>
      </c>
      <c r="I88" s="134">
        <f>+'bevételek önk'!I88+'bevételek óvoda'!I88</f>
        <v>0</v>
      </c>
      <c r="J88" s="134">
        <f>+'bevételek önk'!J88+'bevételek óvoda'!J88</f>
        <v>0</v>
      </c>
      <c r="K88" s="134">
        <f>+'bevételek önk'!K88+'bevételek óvoda'!K88</f>
        <v>0</v>
      </c>
      <c r="L88" s="134">
        <f t="shared" si="3"/>
        <v>41678259</v>
      </c>
      <c r="M88" s="134">
        <f t="shared" si="4"/>
        <v>39316545</v>
      </c>
      <c r="N88" s="134">
        <f t="shared" si="5"/>
        <v>39316545</v>
      </c>
    </row>
    <row r="89" spans="1:14" ht="15">
      <c r="A89" s="34" t="s">
        <v>310</v>
      </c>
      <c r="B89" s="5" t="s">
        <v>311</v>
      </c>
      <c r="C89" s="134">
        <f>+'bevételek önk'!C89+'bevételek óvoda'!C89</f>
        <v>0</v>
      </c>
      <c r="D89" s="134">
        <f>+'bevételek önk'!D89+'bevételek óvoda'!D89</f>
        <v>0</v>
      </c>
      <c r="E89" s="134">
        <f>+'bevételek önk'!E89+'bevételek óvoda'!E89</f>
        <v>0</v>
      </c>
      <c r="F89" s="134">
        <f>+'bevételek önk'!F89+'bevételek óvoda'!F89</f>
        <v>0</v>
      </c>
      <c r="G89" s="134">
        <f>+'bevételek önk'!G89+'bevételek óvoda'!G89</f>
        <v>0</v>
      </c>
      <c r="H89" s="134">
        <f>+'bevételek önk'!H89+'bevételek óvoda'!H89</f>
        <v>0</v>
      </c>
      <c r="I89" s="134">
        <f>+'bevételek önk'!I89+'bevételek óvoda'!I89</f>
        <v>0</v>
      </c>
      <c r="J89" s="134">
        <f>+'bevételek önk'!J89+'bevételek óvoda'!J89</f>
        <v>0</v>
      </c>
      <c r="K89" s="134">
        <f>+'bevételek önk'!K89+'bevételek óvoda'!K89</f>
        <v>0</v>
      </c>
      <c r="L89" s="134">
        <f t="shared" si="3"/>
        <v>0</v>
      </c>
      <c r="M89" s="134">
        <f t="shared" si="4"/>
        <v>0</v>
      </c>
      <c r="N89" s="134">
        <f t="shared" si="5"/>
        <v>0</v>
      </c>
    </row>
    <row r="90" spans="1:14" ht="15">
      <c r="A90" s="12" t="s">
        <v>454</v>
      </c>
      <c r="B90" s="5" t="s">
        <v>312</v>
      </c>
      <c r="C90" s="134">
        <f>+'bevételek önk'!C90+'bevételek óvoda'!C90</f>
        <v>0</v>
      </c>
      <c r="D90" s="134">
        <f>+'bevételek önk'!D90+'bevételek óvoda'!D90</f>
        <v>0</v>
      </c>
      <c r="E90" s="134">
        <f>+'bevételek önk'!E90+'bevételek óvoda'!E90</f>
        <v>0</v>
      </c>
      <c r="F90" s="134">
        <f>+'bevételek önk'!F90+'bevételek óvoda'!F90</f>
        <v>0</v>
      </c>
      <c r="G90" s="134">
        <f>+'bevételek önk'!G90+'bevételek óvoda'!G90</f>
        <v>0</v>
      </c>
      <c r="H90" s="134">
        <f>+'bevételek önk'!H90+'bevételek óvoda'!H90</f>
        <v>0</v>
      </c>
      <c r="I90" s="134">
        <f>+'bevételek önk'!I90+'bevételek óvoda'!I90</f>
        <v>0</v>
      </c>
      <c r="J90" s="134">
        <f>+'bevételek önk'!J90+'bevételek óvoda'!J90</f>
        <v>0</v>
      </c>
      <c r="K90" s="134">
        <f>+'bevételek önk'!K90+'bevételek óvoda'!K90</f>
        <v>0</v>
      </c>
      <c r="L90" s="134">
        <f t="shared" si="3"/>
        <v>0</v>
      </c>
      <c r="M90" s="134">
        <f t="shared" si="4"/>
        <v>0</v>
      </c>
      <c r="N90" s="134">
        <f t="shared" si="5"/>
        <v>0</v>
      </c>
    </row>
    <row r="91" spans="1:14" ht="15">
      <c r="A91" s="14" t="s">
        <v>473</v>
      </c>
      <c r="B91" s="7" t="s">
        <v>314</v>
      </c>
      <c r="C91" s="158">
        <f>+'bevételek önk'!C91+'bevételek óvoda'!C91</f>
        <v>42606881</v>
      </c>
      <c r="D91" s="158">
        <f>+'bevételek önk'!D91+'bevételek óvoda'!D91</f>
        <v>40211815</v>
      </c>
      <c r="E91" s="158">
        <f>+'bevételek önk'!E91+'bevételek óvoda'!E91</f>
        <v>40211815</v>
      </c>
      <c r="F91" s="158">
        <f>+'bevételek önk'!F91+'bevételek óvoda'!F91</f>
        <v>0</v>
      </c>
      <c r="G91" s="158">
        <f>+'bevételek önk'!G91+'bevételek óvoda'!G91</f>
        <v>0</v>
      </c>
      <c r="H91" s="158">
        <f>+'bevételek önk'!H91+'bevételek óvoda'!H91</f>
        <v>0</v>
      </c>
      <c r="I91" s="158">
        <f>+'bevételek önk'!I91+'bevételek óvoda'!I91</f>
        <v>0</v>
      </c>
      <c r="J91" s="158">
        <f>+'bevételek önk'!J91+'bevételek óvoda'!J91</f>
        <v>0</v>
      </c>
      <c r="K91" s="158">
        <f>+'bevételek önk'!K91+'bevételek óvoda'!K91</f>
        <v>0</v>
      </c>
      <c r="L91" s="158">
        <f t="shared" si="3"/>
        <v>42606881</v>
      </c>
      <c r="M91" s="158">
        <f t="shared" si="4"/>
        <v>40211815</v>
      </c>
      <c r="N91" s="158">
        <f t="shared" si="5"/>
        <v>40211815</v>
      </c>
    </row>
    <row r="92" spans="1:14" ht="15">
      <c r="A92" s="12" t="s">
        <v>315</v>
      </c>
      <c r="B92" s="5" t="s">
        <v>316</v>
      </c>
      <c r="C92" s="134">
        <f>+'bevételek önk'!C92+'bevételek óvoda'!C92</f>
        <v>0</v>
      </c>
      <c r="D92" s="134">
        <f>+'bevételek önk'!D92+'bevételek óvoda'!D92</f>
        <v>0</v>
      </c>
      <c r="E92" s="134">
        <f>+'bevételek önk'!E92+'bevételek óvoda'!E92</f>
        <v>0</v>
      </c>
      <c r="F92" s="134">
        <f>+'bevételek önk'!F92+'bevételek óvoda'!F92</f>
        <v>0</v>
      </c>
      <c r="G92" s="134">
        <f>+'bevételek önk'!G92+'bevételek óvoda'!G92</f>
        <v>0</v>
      </c>
      <c r="H92" s="134">
        <f>+'bevételek önk'!H92+'bevételek óvoda'!H92</f>
        <v>0</v>
      </c>
      <c r="I92" s="134">
        <f>+'bevételek önk'!I92+'bevételek óvoda'!I92</f>
        <v>0</v>
      </c>
      <c r="J92" s="134">
        <f>+'bevételek önk'!J92+'bevételek óvoda'!J92</f>
        <v>0</v>
      </c>
      <c r="K92" s="134">
        <f>+'bevételek önk'!K92+'bevételek óvoda'!K92</f>
        <v>0</v>
      </c>
      <c r="L92" s="134">
        <f t="shared" si="3"/>
        <v>0</v>
      </c>
      <c r="M92" s="134">
        <f t="shared" si="4"/>
        <v>0</v>
      </c>
      <c r="N92" s="134">
        <f t="shared" si="5"/>
        <v>0</v>
      </c>
    </row>
    <row r="93" spans="1:14" ht="15">
      <c r="A93" s="12" t="s">
        <v>317</v>
      </c>
      <c r="B93" s="5" t="s">
        <v>318</v>
      </c>
      <c r="C93" s="134">
        <f>+'bevételek önk'!C93+'bevételek óvoda'!C93</f>
        <v>0</v>
      </c>
      <c r="D93" s="134">
        <f>+'bevételek önk'!D93+'bevételek óvoda'!D93</f>
        <v>0</v>
      </c>
      <c r="E93" s="134">
        <f>+'bevételek önk'!E93+'bevételek óvoda'!E93</f>
        <v>0</v>
      </c>
      <c r="F93" s="134">
        <f>+'bevételek önk'!F93+'bevételek óvoda'!F93</f>
        <v>0</v>
      </c>
      <c r="G93" s="134">
        <f>+'bevételek önk'!G93+'bevételek óvoda'!G93</f>
        <v>0</v>
      </c>
      <c r="H93" s="134">
        <f>+'bevételek önk'!H93+'bevételek óvoda'!H93</f>
        <v>0</v>
      </c>
      <c r="I93" s="134">
        <f>+'bevételek önk'!I93+'bevételek óvoda'!I93</f>
        <v>0</v>
      </c>
      <c r="J93" s="134">
        <f>+'bevételek önk'!J93+'bevételek óvoda'!J93</f>
        <v>0</v>
      </c>
      <c r="K93" s="134">
        <f>+'bevételek önk'!K93+'bevételek óvoda'!K93</f>
        <v>0</v>
      </c>
      <c r="L93" s="134">
        <f t="shared" si="3"/>
        <v>0</v>
      </c>
      <c r="M93" s="134">
        <f t="shared" si="4"/>
        <v>0</v>
      </c>
      <c r="N93" s="134">
        <f t="shared" si="5"/>
        <v>0</v>
      </c>
    </row>
    <row r="94" spans="1:14" ht="15">
      <c r="A94" s="34" t="s">
        <v>319</v>
      </c>
      <c r="B94" s="5" t="s">
        <v>320</v>
      </c>
      <c r="C94" s="134">
        <f>+'bevételek önk'!C94+'bevételek óvoda'!C94</f>
        <v>0</v>
      </c>
      <c r="D94" s="134">
        <f>+'bevételek önk'!D94+'bevételek óvoda'!D94</f>
        <v>0</v>
      </c>
      <c r="E94" s="134">
        <f>+'bevételek önk'!E94+'bevételek óvoda'!E94</f>
        <v>0</v>
      </c>
      <c r="F94" s="134">
        <f>+'bevételek önk'!F94+'bevételek óvoda'!F94</f>
        <v>0</v>
      </c>
      <c r="G94" s="134">
        <f>+'bevételek önk'!G94+'bevételek óvoda'!G94</f>
        <v>0</v>
      </c>
      <c r="H94" s="134">
        <f>+'bevételek önk'!H94+'bevételek óvoda'!H94</f>
        <v>0</v>
      </c>
      <c r="I94" s="134">
        <f>+'bevételek önk'!I94+'bevételek óvoda'!I94</f>
        <v>0</v>
      </c>
      <c r="J94" s="134">
        <f>+'bevételek önk'!J94+'bevételek óvoda'!J94</f>
        <v>0</v>
      </c>
      <c r="K94" s="134">
        <f>+'bevételek önk'!K94+'bevételek óvoda'!K94</f>
        <v>0</v>
      </c>
      <c r="L94" s="134">
        <f t="shared" si="3"/>
        <v>0</v>
      </c>
      <c r="M94" s="134">
        <f t="shared" si="4"/>
        <v>0</v>
      </c>
      <c r="N94" s="134">
        <f t="shared" si="5"/>
        <v>0</v>
      </c>
    </row>
    <row r="95" spans="1:14" ht="15">
      <c r="A95" s="34" t="s">
        <v>455</v>
      </c>
      <c r="B95" s="5" t="s">
        <v>321</v>
      </c>
      <c r="C95" s="134">
        <f>+'bevételek önk'!C95+'bevételek óvoda'!C95</f>
        <v>0</v>
      </c>
      <c r="D95" s="134">
        <f>+'bevételek önk'!D95+'bevételek óvoda'!D95</f>
        <v>0</v>
      </c>
      <c r="E95" s="134">
        <f>+'bevételek önk'!E95+'bevételek óvoda'!E95</f>
        <v>0</v>
      </c>
      <c r="F95" s="134">
        <f>+'bevételek önk'!F95+'bevételek óvoda'!F95</f>
        <v>0</v>
      </c>
      <c r="G95" s="134">
        <f>+'bevételek önk'!G95+'bevételek óvoda'!G95</f>
        <v>0</v>
      </c>
      <c r="H95" s="134">
        <f>+'bevételek önk'!H95+'bevételek óvoda'!H95</f>
        <v>0</v>
      </c>
      <c r="I95" s="134">
        <f>+'bevételek önk'!I95+'bevételek óvoda'!I95</f>
        <v>0</v>
      </c>
      <c r="J95" s="134">
        <f>+'bevételek önk'!J95+'bevételek óvoda'!J95</f>
        <v>0</v>
      </c>
      <c r="K95" s="134">
        <f>+'bevételek önk'!K95+'bevételek óvoda'!K95</f>
        <v>0</v>
      </c>
      <c r="L95" s="134">
        <f t="shared" si="3"/>
        <v>0</v>
      </c>
      <c r="M95" s="134">
        <f t="shared" si="4"/>
        <v>0</v>
      </c>
      <c r="N95" s="134">
        <f t="shared" si="5"/>
        <v>0</v>
      </c>
    </row>
    <row r="96" spans="1:14" ht="15">
      <c r="A96" s="13" t="s">
        <v>474</v>
      </c>
      <c r="B96" s="7" t="s">
        <v>322</v>
      </c>
      <c r="C96" s="158">
        <f>+'bevételek önk'!C96+'bevételek óvoda'!C96</f>
        <v>0</v>
      </c>
      <c r="D96" s="158">
        <f>+'bevételek önk'!D96+'bevételek óvoda'!D96</f>
        <v>0</v>
      </c>
      <c r="E96" s="158">
        <f>+'bevételek önk'!E96+'bevételek óvoda'!E96</f>
        <v>0</v>
      </c>
      <c r="F96" s="158">
        <f>+'bevételek önk'!F96+'bevételek óvoda'!F96</f>
        <v>0</v>
      </c>
      <c r="G96" s="158">
        <f>+'bevételek önk'!G96+'bevételek óvoda'!G96</f>
        <v>0</v>
      </c>
      <c r="H96" s="158">
        <f>+'bevételek önk'!H96+'bevételek óvoda'!H96</f>
        <v>0</v>
      </c>
      <c r="I96" s="158">
        <f>+'bevételek önk'!I96+'bevételek óvoda'!I96</f>
        <v>0</v>
      </c>
      <c r="J96" s="158">
        <f>+'bevételek önk'!J96+'bevételek óvoda'!J96</f>
        <v>0</v>
      </c>
      <c r="K96" s="158">
        <f>+'bevételek önk'!K96+'bevételek óvoda'!K96</f>
        <v>0</v>
      </c>
      <c r="L96" s="158">
        <f t="shared" si="3"/>
        <v>0</v>
      </c>
      <c r="M96" s="158">
        <f t="shared" si="4"/>
        <v>0</v>
      </c>
      <c r="N96" s="158">
        <f t="shared" si="5"/>
        <v>0</v>
      </c>
    </row>
    <row r="97" spans="1:14" ht="15">
      <c r="A97" s="14" t="s">
        <v>323</v>
      </c>
      <c r="B97" s="7" t="s">
        <v>324</v>
      </c>
      <c r="C97" s="158">
        <f>+'bevételek önk'!C97+'bevételek óvoda'!C97</f>
        <v>0</v>
      </c>
      <c r="D97" s="158">
        <f>+'bevételek önk'!D97+'bevételek óvoda'!D97</f>
        <v>0</v>
      </c>
      <c r="E97" s="158">
        <f>+'bevételek önk'!E97+'bevételek óvoda'!E97</f>
        <v>0</v>
      </c>
      <c r="F97" s="158">
        <f>+'bevételek önk'!F97+'bevételek óvoda'!F97</f>
        <v>0</v>
      </c>
      <c r="G97" s="158">
        <f>+'bevételek önk'!G97+'bevételek óvoda'!G97</f>
        <v>0</v>
      </c>
      <c r="H97" s="158">
        <f>+'bevételek önk'!H97+'bevételek óvoda'!H97</f>
        <v>0</v>
      </c>
      <c r="I97" s="158">
        <f>+'bevételek önk'!I97+'bevételek óvoda'!I97</f>
        <v>0</v>
      </c>
      <c r="J97" s="158">
        <f>+'bevételek önk'!J97+'bevételek óvoda'!J97</f>
        <v>0</v>
      </c>
      <c r="K97" s="158">
        <f>+'bevételek önk'!K97+'bevételek óvoda'!K97</f>
        <v>0</v>
      </c>
      <c r="L97" s="158">
        <f t="shared" si="3"/>
        <v>0</v>
      </c>
      <c r="M97" s="158">
        <f t="shared" si="4"/>
        <v>0</v>
      </c>
      <c r="N97" s="158">
        <f t="shared" si="5"/>
        <v>0</v>
      </c>
    </row>
    <row r="98" spans="1:14" ht="15.75">
      <c r="A98" s="99" t="s">
        <v>475</v>
      </c>
      <c r="B98" s="100" t="s">
        <v>325</v>
      </c>
      <c r="C98" s="195">
        <f>+'bevételek önk'!C98+'bevételek óvoda'!C98</f>
        <v>42606881</v>
      </c>
      <c r="D98" s="195">
        <f>+'bevételek önk'!D98+'bevételek óvoda'!D98</f>
        <v>40211815</v>
      </c>
      <c r="E98" s="195">
        <f>+'bevételek önk'!E98+'bevételek óvoda'!E98</f>
        <v>40211815</v>
      </c>
      <c r="F98" s="195">
        <f>+'bevételek önk'!F98+'bevételek óvoda'!F98</f>
        <v>0</v>
      </c>
      <c r="G98" s="195">
        <f>+'bevételek önk'!G98+'bevételek óvoda'!G98</f>
        <v>0</v>
      </c>
      <c r="H98" s="195">
        <f>+'bevételek önk'!H98+'bevételek óvoda'!H98</f>
        <v>0</v>
      </c>
      <c r="I98" s="195">
        <f>+'bevételek önk'!I98+'bevételek óvoda'!I98</f>
        <v>0</v>
      </c>
      <c r="J98" s="195">
        <f>+'bevételek önk'!J98+'bevételek óvoda'!J98</f>
        <v>0</v>
      </c>
      <c r="K98" s="195">
        <f>+'bevételek önk'!K98+'bevételek óvoda'!K98</f>
        <v>0</v>
      </c>
      <c r="L98" s="195">
        <f t="shared" si="3"/>
        <v>42606881</v>
      </c>
      <c r="M98" s="195">
        <f t="shared" si="4"/>
        <v>40211815</v>
      </c>
      <c r="N98" s="195">
        <f t="shared" si="5"/>
        <v>40211815</v>
      </c>
    </row>
    <row r="99" spans="1:14" ht="15.75">
      <c r="A99" s="105" t="s">
        <v>457</v>
      </c>
      <c r="B99" s="109"/>
      <c r="C99" s="197">
        <f>+'bevételek önk'!C99+'bevételek óvoda'!C99</f>
        <v>199620689</v>
      </c>
      <c r="D99" s="197">
        <f>+'bevételek önk'!D99+'bevételek óvoda'!D99</f>
        <v>227531941</v>
      </c>
      <c r="E99" s="197">
        <f>+'bevételek önk'!E99+'bevételek óvoda'!E99</f>
        <v>214493090</v>
      </c>
      <c r="F99" s="197">
        <f>+'bevételek önk'!F99+'bevételek óvoda'!F99</f>
        <v>0</v>
      </c>
      <c r="G99" s="197">
        <f>+'bevételek önk'!G99+'bevételek óvoda'!G99</f>
        <v>0</v>
      </c>
      <c r="H99" s="197">
        <f>+'bevételek önk'!H99+'bevételek óvoda'!H99</f>
        <v>0</v>
      </c>
      <c r="I99" s="197">
        <f>+'bevételek önk'!I99+'bevételek óvoda'!I99</f>
        <v>0</v>
      </c>
      <c r="J99" s="197">
        <f>+'bevételek önk'!J99+'bevételek óvoda'!J99</f>
        <v>0</v>
      </c>
      <c r="K99" s="197">
        <f>+'bevételek önk'!K99+'bevételek óvoda'!K99</f>
        <v>0</v>
      </c>
      <c r="L99" s="197">
        <f t="shared" si="3"/>
        <v>199620689</v>
      </c>
      <c r="M99" s="197">
        <f t="shared" si="4"/>
        <v>227531941</v>
      </c>
      <c r="N99" s="197">
        <f t="shared" si="5"/>
        <v>214493090</v>
      </c>
    </row>
  </sheetData>
  <sheetProtection/>
  <mergeCells count="8">
    <mergeCell ref="A2:N2"/>
    <mergeCell ref="A3:N3"/>
    <mergeCell ref="A6:A7"/>
    <mergeCell ref="B6:B7"/>
    <mergeCell ref="C6:E6"/>
    <mergeCell ref="F6:H6"/>
    <mergeCell ref="I6:K6"/>
    <mergeCell ref="L6:N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98"/>
  <sheetViews>
    <sheetView zoomScalePageLayoutView="0" workbookViewId="0" topLeftCell="A64">
      <selection activeCell="C49" sqref="C49:E49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1" ht="15">
      <c r="C1" t="s">
        <v>965</v>
      </c>
    </row>
    <row r="2" spans="1:5" ht="24" customHeight="1">
      <c r="A2" s="379" t="s">
        <v>946</v>
      </c>
      <c r="B2" s="396"/>
      <c r="C2" s="396"/>
      <c r="D2" s="396"/>
      <c r="E2" s="396"/>
    </row>
    <row r="3" spans="1:7" ht="24" customHeight="1">
      <c r="A3" s="383" t="s">
        <v>898</v>
      </c>
      <c r="B3" s="380"/>
      <c r="C3" s="380"/>
      <c r="D3" s="380"/>
      <c r="E3" s="380"/>
      <c r="G3" s="71"/>
    </row>
    <row r="4" ht="18">
      <c r="A4" s="40"/>
    </row>
    <row r="5" ht="15">
      <c r="A5" s="145" t="s">
        <v>829</v>
      </c>
    </row>
    <row r="6" spans="1:5" ht="25.5">
      <c r="A6" s="2" t="s">
        <v>24</v>
      </c>
      <c r="B6" s="3" t="s">
        <v>640</v>
      </c>
      <c r="C6" s="3" t="s">
        <v>631</v>
      </c>
      <c r="D6" s="3" t="s">
        <v>652</v>
      </c>
      <c r="E6" s="81" t="s">
        <v>653</v>
      </c>
    </row>
    <row r="7" spans="1:5" ht="15" customHeight="1">
      <c r="A7" s="30" t="s">
        <v>203</v>
      </c>
      <c r="B7" s="6" t="s">
        <v>204</v>
      </c>
      <c r="C7" s="134">
        <f>'bevételek önk'!C8</f>
        <v>24803703</v>
      </c>
      <c r="D7" s="134">
        <f>'bevételek önk'!D8</f>
        <v>26092703</v>
      </c>
      <c r="E7" s="134">
        <f>'bevételek önk'!E8</f>
        <v>26092703</v>
      </c>
    </row>
    <row r="8" spans="1:5" ht="15" customHeight="1">
      <c r="A8" s="5" t="s">
        <v>205</v>
      </c>
      <c r="B8" s="6" t="s">
        <v>206</v>
      </c>
      <c r="C8" s="134">
        <f>'bevételek önk'!C9</f>
        <v>29291500</v>
      </c>
      <c r="D8" s="134">
        <f>'bevételek önk'!D9</f>
        <v>29681500</v>
      </c>
      <c r="E8" s="134">
        <f>'bevételek önk'!E9</f>
        <v>29681500</v>
      </c>
    </row>
    <row r="9" spans="1:5" ht="15" customHeight="1">
      <c r="A9" s="5" t="s">
        <v>207</v>
      </c>
      <c r="B9" s="6" t="s">
        <v>208</v>
      </c>
      <c r="C9" s="134">
        <f>'bevételek önk'!C10</f>
        <v>24219221</v>
      </c>
      <c r="D9" s="134">
        <f>'bevételek önk'!D10</f>
        <v>23347826</v>
      </c>
      <c r="E9" s="134">
        <f>'bevételek önk'!E10</f>
        <v>23347826</v>
      </c>
    </row>
    <row r="10" spans="1:5" ht="15" customHeight="1">
      <c r="A10" s="5" t="s">
        <v>209</v>
      </c>
      <c r="B10" s="6" t="s">
        <v>210</v>
      </c>
      <c r="C10" s="134">
        <f>'bevételek önk'!C11</f>
        <v>1800000</v>
      </c>
      <c r="D10" s="134">
        <f>'bevételek önk'!D11</f>
        <v>1905376</v>
      </c>
      <c r="E10" s="134">
        <f>'bevételek önk'!E11</f>
        <v>1905376</v>
      </c>
    </row>
    <row r="11" spans="1:5" ht="15" customHeight="1">
      <c r="A11" s="5" t="s">
        <v>211</v>
      </c>
      <c r="B11" s="6" t="s">
        <v>212</v>
      </c>
      <c r="C11" s="134">
        <f>'bevételek önk'!C12</f>
        <v>0</v>
      </c>
      <c r="D11" s="134">
        <f>'bevételek önk'!D12</f>
        <v>906780</v>
      </c>
      <c r="E11" s="134">
        <f>'bevételek önk'!E12</f>
        <v>906780</v>
      </c>
    </row>
    <row r="12" spans="1:5" ht="15" customHeight="1">
      <c r="A12" s="5" t="s">
        <v>903</v>
      </c>
      <c r="B12" s="6" t="s">
        <v>214</v>
      </c>
      <c r="C12" s="134">
        <f>'bevételek önk'!C13</f>
        <v>0</v>
      </c>
      <c r="D12" s="134">
        <f>'bevételek önk'!D13</f>
        <v>418000</v>
      </c>
      <c r="E12" s="134">
        <f>'bevételek önk'!E13</f>
        <v>418000</v>
      </c>
    </row>
    <row r="13" spans="1:5" ht="15" customHeight="1">
      <c r="A13" s="7" t="s">
        <v>459</v>
      </c>
      <c r="B13" s="8" t="s">
        <v>215</v>
      </c>
      <c r="C13" s="158">
        <f>SUM(C7:C12)</f>
        <v>80114424</v>
      </c>
      <c r="D13" s="158">
        <f>SUM(D7:D12)</f>
        <v>82352185</v>
      </c>
      <c r="E13" s="158">
        <f>SUM(E7:E12)</f>
        <v>82352185</v>
      </c>
    </row>
    <row r="14" spans="1:5" ht="15" customHeight="1">
      <c r="A14" s="5" t="s">
        <v>216</v>
      </c>
      <c r="B14" s="6" t="s">
        <v>217</v>
      </c>
      <c r="C14" s="134">
        <f>'bevételek önk'!C15</f>
        <v>0</v>
      </c>
      <c r="D14" s="134">
        <f>'bevételek önk'!D15</f>
        <v>0</v>
      </c>
      <c r="E14" s="134">
        <f>'bevételek önk'!E15</f>
        <v>0</v>
      </c>
    </row>
    <row r="15" spans="1:5" ht="15" customHeight="1">
      <c r="A15" s="5" t="s">
        <v>218</v>
      </c>
      <c r="B15" s="6" t="s">
        <v>219</v>
      </c>
      <c r="C15" s="134">
        <f>'bevételek önk'!C16</f>
        <v>0</v>
      </c>
      <c r="D15" s="134">
        <f>'bevételek önk'!D16</f>
        <v>0</v>
      </c>
      <c r="E15" s="134">
        <f>'bevételek önk'!E16</f>
        <v>0</v>
      </c>
    </row>
    <row r="16" spans="1:5" ht="15" customHeight="1">
      <c r="A16" s="5" t="s">
        <v>421</v>
      </c>
      <c r="B16" s="6" t="s">
        <v>220</v>
      </c>
      <c r="C16" s="134">
        <f>'bevételek önk'!C17</f>
        <v>0</v>
      </c>
      <c r="D16" s="134">
        <f>'bevételek önk'!D17</f>
        <v>0</v>
      </c>
      <c r="E16" s="134">
        <f>'bevételek önk'!E17</f>
        <v>0</v>
      </c>
    </row>
    <row r="17" spans="1:5" ht="15" customHeight="1">
      <c r="A17" s="5" t="s">
        <v>422</v>
      </c>
      <c r="B17" s="6" t="s">
        <v>221</v>
      </c>
      <c r="C17" s="134">
        <f>'bevételek önk'!C18</f>
        <v>0</v>
      </c>
      <c r="D17" s="134">
        <f>'bevételek önk'!D18</f>
        <v>0</v>
      </c>
      <c r="E17" s="134">
        <f>'bevételek önk'!E18</f>
        <v>0</v>
      </c>
    </row>
    <row r="18" spans="1:5" ht="15" customHeight="1">
      <c r="A18" s="5" t="s">
        <v>423</v>
      </c>
      <c r="B18" s="6" t="s">
        <v>222</v>
      </c>
      <c r="C18" s="134">
        <f>'bevételek önk'!C19</f>
        <v>3142180</v>
      </c>
      <c r="D18" s="134">
        <f>'bevételek önk'!D19</f>
        <v>10133234</v>
      </c>
      <c r="E18" s="134">
        <f>'bevételek önk'!E19</f>
        <v>8843042</v>
      </c>
    </row>
    <row r="19" spans="1:5" ht="15" customHeight="1">
      <c r="A19" s="36" t="s">
        <v>460</v>
      </c>
      <c r="B19" s="42" t="s">
        <v>223</v>
      </c>
      <c r="C19" s="158">
        <f>+C13+C14+C15+C16+C17+C18</f>
        <v>83256604</v>
      </c>
      <c r="D19" s="158">
        <f>+D13+D14+D15+D16+D17+D18</f>
        <v>92485419</v>
      </c>
      <c r="E19" s="158">
        <f>+E13+E14+E15+E16+E17+E18</f>
        <v>91195227</v>
      </c>
    </row>
    <row r="20" spans="1:5" ht="15" customHeight="1">
      <c r="A20" s="5" t="s">
        <v>427</v>
      </c>
      <c r="B20" s="6" t="s">
        <v>232</v>
      </c>
      <c r="C20" s="134">
        <f>'bevételek önk'!C21</f>
        <v>0</v>
      </c>
      <c r="D20" s="134">
        <f>'bevételek önk'!D21</f>
        <v>0</v>
      </c>
      <c r="E20" s="134">
        <f>'bevételek önk'!E21</f>
        <v>0</v>
      </c>
    </row>
    <row r="21" spans="1:5" ht="15" customHeight="1">
      <c r="A21" s="5" t="s">
        <v>428</v>
      </c>
      <c r="B21" s="6" t="s">
        <v>233</v>
      </c>
      <c r="C21" s="134">
        <f>'bevételek önk'!C22</f>
        <v>0</v>
      </c>
      <c r="D21" s="134">
        <f>'bevételek önk'!D22</f>
        <v>0</v>
      </c>
      <c r="E21" s="134">
        <f>'bevételek önk'!E22</f>
        <v>0</v>
      </c>
    </row>
    <row r="22" spans="1:6" ht="15" customHeight="1">
      <c r="A22" s="7" t="s">
        <v>462</v>
      </c>
      <c r="B22" s="8" t="s">
        <v>234</v>
      </c>
      <c r="C22" s="158">
        <f>SUM(C16:C21)</f>
        <v>86398784</v>
      </c>
      <c r="D22" s="158">
        <f>SUM(D16:D21)</f>
        <v>102618653</v>
      </c>
      <c r="E22" s="158">
        <f>SUM(E16:E21)</f>
        <v>100038269</v>
      </c>
      <c r="F22" s="166"/>
    </row>
    <row r="23" spans="1:5" ht="15" customHeight="1">
      <c r="A23" s="5" t="s">
        <v>429</v>
      </c>
      <c r="B23" s="6" t="s">
        <v>235</v>
      </c>
      <c r="C23" s="134">
        <f>'bevételek önk'!C24</f>
        <v>0</v>
      </c>
      <c r="D23" s="134">
        <f>'bevételek önk'!D24</f>
        <v>0</v>
      </c>
      <c r="E23" s="134">
        <f>'bevételek önk'!E24</f>
        <v>0</v>
      </c>
    </row>
    <row r="24" spans="1:5" ht="15" customHeight="1">
      <c r="A24" s="5" t="s">
        <v>430</v>
      </c>
      <c r="B24" s="6" t="s">
        <v>236</v>
      </c>
      <c r="C24" s="134">
        <f>'bevételek önk'!C25</f>
        <v>0</v>
      </c>
      <c r="D24" s="134">
        <f>'bevételek önk'!D25</f>
        <v>0</v>
      </c>
      <c r="E24" s="134">
        <f>'bevételek önk'!E25</f>
        <v>0</v>
      </c>
    </row>
    <row r="25" spans="1:5" ht="15" customHeight="1">
      <c r="A25" s="5" t="s">
        <v>431</v>
      </c>
      <c r="B25" s="6" t="s">
        <v>237</v>
      </c>
      <c r="C25" s="134">
        <f>'bevételek önk'!C26</f>
        <v>16000000</v>
      </c>
      <c r="D25" s="134">
        <f>'bevételek önk'!D26</f>
        <v>16000000</v>
      </c>
      <c r="E25" s="134">
        <f>'bevételek önk'!E26</f>
        <v>12379836</v>
      </c>
    </row>
    <row r="26" spans="1:5" ht="15" customHeight="1">
      <c r="A26" s="5" t="s">
        <v>432</v>
      </c>
      <c r="B26" s="6" t="s">
        <v>238</v>
      </c>
      <c r="C26" s="134">
        <f>'bevételek önk'!C27</f>
        <v>7000000</v>
      </c>
      <c r="D26" s="134">
        <f>'bevételek önk'!D27</f>
        <v>7000000</v>
      </c>
      <c r="E26" s="134">
        <f>'bevételek önk'!E27</f>
        <v>7457591</v>
      </c>
    </row>
    <row r="27" spans="1:5" ht="15" customHeight="1">
      <c r="A27" s="5" t="s">
        <v>433</v>
      </c>
      <c r="B27" s="6" t="s">
        <v>241</v>
      </c>
      <c r="C27" s="134">
        <f>'bevételek önk'!C28</f>
        <v>0</v>
      </c>
      <c r="D27" s="134">
        <f>'bevételek önk'!D28</f>
        <v>0</v>
      </c>
      <c r="E27" s="134">
        <f>'bevételek önk'!E28</f>
        <v>0</v>
      </c>
    </row>
    <row r="28" spans="1:5" ht="15" customHeight="1">
      <c r="A28" s="5" t="s">
        <v>242</v>
      </c>
      <c r="B28" s="6" t="s">
        <v>243</v>
      </c>
      <c r="C28" s="134">
        <f>'bevételek önk'!C29</f>
        <v>0</v>
      </c>
      <c r="D28" s="134">
        <f>'bevételek önk'!D29</f>
        <v>0</v>
      </c>
      <c r="E28" s="134">
        <f>'bevételek önk'!E29</f>
        <v>0</v>
      </c>
    </row>
    <row r="29" spans="1:5" ht="15" customHeight="1">
      <c r="A29" s="5" t="s">
        <v>434</v>
      </c>
      <c r="B29" s="6" t="s">
        <v>244</v>
      </c>
      <c r="C29" s="134">
        <f>'bevételek önk'!C30</f>
        <v>3500000</v>
      </c>
      <c r="D29" s="134">
        <f>'bevételek önk'!D30</f>
        <v>3500000</v>
      </c>
      <c r="E29" s="134">
        <f>'bevételek önk'!E30</f>
        <v>3866590</v>
      </c>
    </row>
    <row r="30" spans="1:5" ht="15" customHeight="1">
      <c r="A30" s="5" t="s">
        <v>435</v>
      </c>
      <c r="B30" s="6" t="s">
        <v>249</v>
      </c>
      <c r="C30" s="134">
        <f>'bevételek önk'!C31</f>
        <v>160000</v>
      </c>
      <c r="D30" s="134">
        <f>'bevételek önk'!D31</f>
        <v>160000</v>
      </c>
      <c r="E30" s="134">
        <f>'bevételek önk'!E31</f>
        <v>255800</v>
      </c>
    </row>
    <row r="31" spans="1:5" ht="15" customHeight="1">
      <c r="A31" s="7" t="s">
        <v>463</v>
      </c>
      <c r="B31" s="8" t="s">
        <v>252</v>
      </c>
      <c r="C31" s="158">
        <f>+C26+C27+C28+C29+C30</f>
        <v>10660000</v>
      </c>
      <c r="D31" s="158">
        <f>+D26+D27+D28+D29+D30</f>
        <v>10660000</v>
      </c>
      <c r="E31" s="158">
        <f>+E26+E27+E28+E29+E30</f>
        <v>11579981</v>
      </c>
    </row>
    <row r="32" spans="1:5" ht="15" customHeight="1">
      <c r="A32" s="5" t="s">
        <v>436</v>
      </c>
      <c r="B32" s="6" t="s">
        <v>253</v>
      </c>
      <c r="C32" s="134">
        <f>'bevételek önk'!C33</f>
        <v>200000</v>
      </c>
      <c r="D32" s="134">
        <f>'bevételek önk'!D33</f>
        <v>200000</v>
      </c>
      <c r="E32" s="134">
        <f>'bevételek önk'!E33</f>
        <v>1209537</v>
      </c>
    </row>
    <row r="33" spans="1:5" ht="15" customHeight="1">
      <c r="A33" s="36" t="s">
        <v>464</v>
      </c>
      <c r="B33" s="42" t="s">
        <v>254</v>
      </c>
      <c r="C33" s="158">
        <f>C32+C30+C29+C28+C27+C26+C25+C24+C23</f>
        <v>26860000</v>
      </c>
      <c r="D33" s="158">
        <f>D32+D30+D29+D28+D27+D26+D25+D24+D23</f>
        <v>26860000</v>
      </c>
      <c r="E33" s="158">
        <f>E32+E30+E29+E28+E27+E26+E25+E24+E23</f>
        <v>25169354</v>
      </c>
    </row>
    <row r="34" spans="1:5" ht="15" customHeight="1">
      <c r="A34" s="12" t="s">
        <v>255</v>
      </c>
      <c r="B34" s="6" t="s">
        <v>256</v>
      </c>
      <c r="C34" s="134">
        <f>'bevételek önk'!C35</f>
        <v>0</v>
      </c>
      <c r="D34" s="134">
        <f>'bevételek önk'!D35</f>
        <v>0</v>
      </c>
      <c r="E34" s="134">
        <f>'bevételek önk'!E35</f>
        <v>0</v>
      </c>
    </row>
    <row r="35" spans="1:5" ht="15" customHeight="1">
      <c r="A35" s="12" t="s">
        <v>437</v>
      </c>
      <c r="B35" s="6" t="s">
        <v>257</v>
      </c>
      <c r="C35" s="134">
        <f>'bevételek önk'!C36</f>
        <v>4930000</v>
      </c>
      <c r="D35" s="134">
        <f>'bevételek önk'!D36</f>
        <v>4930000</v>
      </c>
      <c r="E35" s="134">
        <f>'bevételek önk'!E36</f>
        <v>4574884</v>
      </c>
    </row>
    <row r="36" spans="1:5" ht="15" customHeight="1">
      <c r="A36" s="12" t="s">
        <v>438</v>
      </c>
      <c r="B36" s="6" t="s">
        <v>258</v>
      </c>
      <c r="C36" s="134">
        <f>'bevételek önk'!C37</f>
        <v>0</v>
      </c>
      <c r="D36" s="134">
        <f>'bevételek önk'!D37</f>
        <v>0</v>
      </c>
      <c r="E36" s="134">
        <f>'bevételek önk'!E37</f>
        <v>0</v>
      </c>
    </row>
    <row r="37" spans="1:5" ht="15" customHeight="1">
      <c r="A37" s="12" t="s">
        <v>439</v>
      </c>
      <c r="B37" s="6" t="s">
        <v>259</v>
      </c>
      <c r="C37" s="134">
        <f>'bevételek önk'!C38</f>
        <v>0</v>
      </c>
      <c r="D37" s="134">
        <f>'bevételek önk'!D38</f>
        <v>0</v>
      </c>
      <c r="E37" s="134">
        <f>'bevételek önk'!E38</f>
        <v>0</v>
      </c>
    </row>
    <row r="38" spans="1:5" ht="15" customHeight="1">
      <c r="A38" s="12" t="s">
        <v>260</v>
      </c>
      <c r="B38" s="6" t="s">
        <v>261</v>
      </c>
      <c r="C38" s="134">
        <f>'bevételek önk'!C39</f>
        <v>6263730</v>
      </c>
      <c r="D38" s="134">
        <f>'bevételek önk'!D39</f>
        <v>6263730</v>
      </c>
      <c r="E38" s="134">
        <f>'bevételek önk'!E39</f>
        <v>5165803</v>
      </c>
    </row>
    <row r="39" spans="1:5" ht="15" customHeight="1">
      <c r="A39" s="12" t="s">
        <v>262</v>
      </c>
      <c r="B39" s="6" t="s">
        <v>263</v>
      </c>
      <c r="C39" s="134">
        <f>'bevételek önk'!C40</f>
        <v>2690207</v>
      </c>
      <c r="D39" s="134">
        <f>'bevételek önk'!D40</f>
        <v>2690207</v>
      </c>
      <c r="E39" s="134">
        <f>'bevételek önk'!E40</f>
        <v>2142932</v>
      </c>
    </row>
    <row r="40" spans="1:5" ht="15" customHeight="1">
      <c r="A40" s="12" t="s">
        <v>264</v>
      </c>
      <c r="B40" s="6" t="s">
        <v>265</v>
      </c>
      <c r="C40" s="134">
        <f>'bevételek önk'!C41</f>
        <v>0</v>
      </c>
      <c r="D40" s="134">
        <f>'bevételek önk'!D41</f>
        <v>0</v>
      </c>
      <c r="E40" s="134">
        <f>'bevételek önk'!E41</f>
        <v>0</v>
      </c>
    </row>
    <row r="41" spans="1:5" ht="15" customHeight="1">
      <c r="A41" s="12" t="s">
        <v>440</v>
      </c>
      <c r="B41" s="6" t="s">
        <v>266</v>
      </c>
      <c r="C41" s="134">
        <f>'bevételek önk'!C42</f>
        <v>0</v>
      </c>
      <c r="D41" s="134">
        <f>'bevételek önk'!D42</f>
        <v>0</v>
      </c>
      <c r="E41" s="134">
        <f>'bevételek önk'!E42</f>
        <v>75</v>
      </c>
    </row>
    <row r="42" spans="1:5" ht="15" customHeight="1">
      <c r="A42" s="12" t="s">
        <v>441</v>
      </c>
      <c r="B42" s="6" t="s">
        <v>267</v>
      </c>
      <c r="C42" s="134">
        <f>'bevételek önk'!C43</f>
        <v>0</v>
      </c>
      <c r="D42" s="134">
        <f>'bevételek önk'!D43</f>
        <v>0</v>
      </c>
      <c r="E42" s="134">
        <f>'bevételek önk'!E43</f>
        <v>0</v>
      </c>
    </row>
    <row r="43" spans="1:5" ht="15" customHeight="1">
      <c r="A43" s="12" t="s">
        <v>900</v>
      </c>
      <c r="B43" s="6" t="s">
        <v>268</v>
      </c>
      <c r="C43" s="134">
        <f>'bevételek önk'!C44</f>
        <v>0</v>
      </c>
      <c r="D43" s="134">
        <f>'bevételek önk'!D44</f>
        <v>357141</v>
      </c>
      <c r="E43" s="134">
        <f>'bevételek önk'!E44</f>
        <v>357141</v>
      </c>
    </row>
    <row r="44" spans="1:5" ht="15" customHeight="1">
      <c r="A44" s="12" t="s">
        <v>442</v>
      </c>
      <c r="B44" s="6" t="s">
        <v>901</v>
      </c>
      <c r="C44" s="134">
        <f>'bevételek önk'!C45</f>
        <v>0</v>
      </c>
      <c r="D44" s="134">
        <f>'bevételek önk'!D45</f>
        <v>0</v>
      </c>
      <c r="E44" s="134">
        <f>'bevételek önk'!E45</f>
        <v>416600</v>
      </c>
    </row>
    <row r="45" spans="1:5" ht="15" customHeight="1">
      <c r="A45" s="41" t="s">
        <v>465</v>
      </c>
      <c r="B45" s="42" t="s">
        <v>269</v>
      </c>
      <c r="C45" s="158">
        <f>SUM(C34:C44)</f>
        <v>13883937</v>
      </c>
      <c r="D45" s="158">
        <f>SUM(D34:D44)</f>
        <v>14241078</v>
      </c>
      <c r="E45" s="158">
        <f>SUM(E34:E44)</f>
        <v>12657435</v>
      </c>
    </row>
    <row r="46" spans="1:5" ht="15" customHeight="1">
      <c r="A46" s="12" t="s">
        <v>278</v>
      </c>
      <c r="B46" s="6" t="s">
        <v>279</v>
      </c>
      <c r="C46" s="134">
        <f>'bevételek önk'!C47</f>
        <v>0</v>
      </c>
      <c r="D46" s="134">
        <f>'bevételek önk'!D47</f>
        <v>0</v>
      </c>
      <c r="E46" s="134">
        <f>'bevételek önk'!E47</f>
        <v>0</v>
      </c>
    </row>
    <row r="47" spans="1:5" ht="15" customHeight="1">
      <c r="A47" s="5" t="s">
        <v>446</v>
      </c>
      <c r="B47" s="6" t="s">
        <v>280</v>
      </c>
      <c r="C47" s="134">
        <f>'bevételek önk'!C48</f>
        <v>0</v>
      </c>
      <c r="D47" s="134">
        <f>'bevételek önk'!D48</f>
        <v>0</v>
      </c>
      <c r="E47" s="134">
        <f>'bevételek önk'!E48</f>
        <v>0</v>
      </c>
    </row>
    <row r="48" spans="1:5" ht="15" customHeight="1">
      <c r="A48" s="12" t="s">
        <v>447</v>
      </c>
      <c r="B48" s="6" t="s">
        <v>281</v>
      </c>
      <c r="C48" s="134">
        <f>'bevételek önk'!C49</f>
        <v>0</v>
      </c>
      <c r="D48" s="134">
        <f>'bevételek önk'!D49</f>
        <v>0</v>
      </c>
      <c r="E48" s="134">
        <f>'bevételek önk'!E49</f>
        <v>0</v>
      </c>
    </row>
    <row r="49" spans="1:5" ht="15" customHeight="1">
      <c r="A49" s="36" t="s">
        <v>467</v>
      </c>
      <c r="B49" s="42" t="s">
        <v>282</v>
      </c>
      <c r="C49" s="158">
        <f>SUM(C46:C48)</f>
        <v>0</v>
      </c>
      <c r="D49" s="158">
        <f>SUM(D46:D48)</f>
        <v>0</v>
      </c>
      <c r="E49" s="158">
        <f>SUM(E46:E48)</f>
        <v>0</v>
      </c>
    </row>
    <row r="50" spans="1:5" ht="15" customHeight="1">
      <c r="A50" s="94" t="s">
        <v>530</v>
      </c>
      <c r="B50" s="96"/>
      <c r="C50" s="205">
        <f>+C19+C33+C45+C49</f>
        <v>124000541</v>
      </c>
      <c r="D50" s="205">
        <f>+D19+D33+D45+D49</f>
        <v>133586497</v>
      </c>
      <c r="E50" s="205">
        <f>+E19+E33+E45+E49</f>
        <v>129022016</v>
      </c>
    </row>
    <row r="51" spans="1:5" ht="15" customHeight="1">
      <c r="A51" s="5" t="s">
        <v>224</v>
      </c>
      <c r="B51" s="6" t="s">
        <v>225</v>
      </c>
      <c r="C51" s="134">
        <f>'bevételek önk'!C52</f>
        <v>0</v>
      </c>
      <c r="D51" s="134">
        <f>'bevételek önk'!D52</f>
        <v>15000000</v>
      </c>
      <c r="E51" s="134">
        <f>'bevételek önk'!E52</f>
        <v>15000000</v>
      </c>
    </row>
    <row r="52" spans="1:5" ht="15" customHeight="1">
      <c r="A52" s="5" t="s">
        <v>226</v>
      </c>
      <c r="B52" s="6" t="s">
        <v>227</v>
      </c>
      <c r="C52" s="134">
        <f>'bevételek önk'!C53</f>
        <v>0</v>
      </c>
      <c r="D52" s="134">
        <f>'bevételek önk'!D53</f>
        <v>0</v>
      </c>
      <c r="E52" s="134">
        <f>'bevételek önk'!E53</f>
        <v>0</v>
      </c>
    </row>
    <row r="53" spans="1:5" ht="15" customHeight="1">
      <c r="A53" s="5" t="s">
        <v>424</v>
      </c>
      <c r="B53" s="6" t="s">
        <v>228</v>
      </c>
      <c r="C53" s="134">
        <f>'bevételek önk'!C54</f>
        <v>0</v>
      </c>
      <c r="D53" s="134">
        <f>'bevételek önk'!D54</f>
        <v>0</v>
      </c>
      <c r="E53" s="134">
        <f>'bevételek önk'!E54</f>
        <v>0</v>
      </c>
    </row>
    <row r="54" spans="1:5" ht="15" customHeight="1">
      <c r="A54" s="5" t="s">
        <v>425</v>
      </c>
      <c r="B54" s="6" t="s">
        <v>229</v>
      </c>
      <c r="C54" s="134">
        <f>'bevételek önk'!C55</f>
        <v>0</v>
      </c>
      <c r="D54" s="134">
        <f>'bevételek önk'!D55</f>
        <v>0</v>
      </c>
      <c r="E54" s="134">
        <f>'bevételek önk'!E55</f>
        <v>0</v>
      </c>
    </row>
    <row r="55" spans="1:5" ht="15" customHeight="1">
      <c r="A55" s="5" t="s">
        <v>426</v>
      </c>
      <c r="B55" s="6" t="s">
        <v>230</v>
      </c>
      <c r="C55" s="134">
        <f>'bevételek önk'!C56</f>
        <v>29512707</v>
      </c>
      <c r="D55" s="134">
        <f>'bevételek önk'!D56</f>
        <v>35199717</v>
      </c>
      <c r="E55" s="134">
        <f>'bevételek önk'!E56</f>
        <v>26848675</v>
      </c>
    </row>
    <row r="56" spans="1:5" ht="15" customHeight="1">
      <c r="A56" s="36" t="s">
        <v>461</v>
      </c>
      <c r="B56" s="42" t="s">
        <v>231</v>
      </c>
      <c r="C56" s="158">
        <f>SUM(C51:C55)</f>
        <v>29512707</v>
      </c>
      <c r="D56" s="158">
        <f>SUM(D51:D55)</f>
        <v>50199717</v>
      </c>
      <c r="E56" s="158">
        <f>SUM(E51:E55)</f>
        <v>41848675</v>
      </c>
    </row>
    <row r="57" spans="1:5" ht="15" customHeight="1">
      <c r="A57" s="12" t="s">
        <v>443</v>
      </c>
      <c r="B57" s="6" t="s">
        <v>270</v>
      </c>
      <c r="C57" s="134">
        <f>'bevételek önk'!C58</f>
        <v>0</v>
      </c>
      <c r="D57" s="134">
        <f>'bevételek önk'!D58</f>
        <v>0</v>
      </c>
      <c r="E57" s="134">
        <f>'bevételek önk'!E58</f>
        <v>0</v>
      </c>
    </row>
    <row r="58" spans="1:5" ht="15" customHeight="1">
      <c r="A58" s="12" t="s">
        <v>444</v>
      </c>
      <c r="B58" s="6" t="s">
        <v>271</v>
      </c>
      <c r="C58" s="134">
        <f>'bevételek önk'!C59</f>
        <v>2500000</v>
      </c>
      <c r="D58" s="134">
        <f>'bevételek önk'!D59</f>
        <v>2500000</v>
      </c>
      <c r="E58" s="134">
        <f>'bevételek önk'!E59</f>
        <v>2700000</v>
      </c>
    </row>
    <row r="59" spans="1:5" ht="15" customHeight="1">
      <c r="A59" s="12" t="s">
        <v>272</v>
      </c>
      <c r="B59" s="6" t="s">
        <v>273</v>
      </c>
      <c r="C59" s="134">
        <f>'bevételek önk'!C60</f>
        <v>0</v>
      </c>
      <c r="D59" s="134">
        <f>'bevételek önk'!D60</f>
        <v>0</v>
      </c>
      <c r="E59" s="134">
        <f>'bevételek önk'!E60</f>
        <v>0</v>
      </c>
    </row>
    <row r="60" spans="1:5" ht="15" customHeight="1">
      <c r="A60" s="12" t="s">
        <v>445</v>
      </c>
      <c r="B60" s="6" t="s">
        <v>274</v>
      </c>
      <c r="C60" s="134">
        <f>'bevételek önk'!C61</f>
        <v>0</v>
      </c>
      <c r="D60" s="134">
        <f>'bevételek önk'!D61</f>
        <v>0</v>
      </c>
      <c r="E60" s="134">
        <f>'bevételek önk'!E61</f>
        <v>0</v>
      </c>
    </row>
    <row r="61" spans="1:5" ht="15" customHeight="1">
      <c r="A61" s="12" t="s">
        <v>275</v>
      </c>
      <c r="B61" s="6" t="s">
        <v>276</v>
      </c>
      <c r="C61" s="134">
        <f>'bevételek önk'!C62</f>
        <v>0</v>
      </c>
      <c r="D61" s="134">
        <f>'bevételek önk'!D62</f>
        <v>0</v>
      </c>
      <c r="E61" s="134">
        <f>'bevételek önk'!E62</f>
        <v>0</v>
      </c>
    </row>
    <row r="62" spans="1:5" ht="15" customHeight="1">
      <c r="A62" s="36" t="s">
        <v>466</v>
      </c>
      <c r="B62" s="42" t="s">
        <v>277</v>
      </c>
      <c r="C62" s="158">
        <f>SUM(C57:C61)</f>
        <v>2500000</v>
      </c>
      <c r="D62" s="158">
        <f>SUM(D57:D61)</f>
        <v>2500000</v>
      </c>
      <c r="E62" s="158">
        <f>SUM(E57:E61)</f>
        <v>2700000</v>
      </c>
    </row>
    <row r="63" spans="1:5" ht="15" customHeight="1">
      <c r="A63" s="12" t="s">
        <v>283</v>
      </c>
      <c r="B63" s="6" t="s">
        <v>284</v>
      </c>
      <c r="C63" s="134">
        <f>'bevételek önk'!C64</f>
        <v>0</v>
      </c>
      <c r="D63" s="134">
        <f>'bevételek önk'!D64</f>
        <v>0</v>
      </c>
      <c r="E63" s="134">
        <f>'bevételek önk'!E64</f>
        <v>0</v>
      </c>
    </row>
    <row r="64" spans="1:5" ht="15" customHeight="1">
      <c r="A64" s="5" t="s">
        <v>448</v>
      </c>
      <c r="B64" s="6" t="s">
        <v>285</v>
      </c>
      <c r="C64" s="134">
        <f>'bevételek önk'!C65</f>
        <v>0</v>
      </c>
      <c r="D64" s="134">
        <f>'bevételek önk'!D65</f>
        <v>0</v>
      </c>
      <c r="E64" s="134">
        <f>'bevételek önk'!E65</f>
        <v>0</v>
      </c>
    </row>
    <row r="65" spans="1:5" ht="15" customHeight="1">
      <c r="A65" s="12" t="s">
        <v>449</v>
      </c>
      <c r="B65" s="6" t="s">
        <v>962</v>
      </c>
      <c r="C65" s="134">
        <f>'bevételek önk'!C66</f>
        <v>0</v>
      </c>
      <c r="D65" s="134">
        <f>'bevételek önk'!D66</f>
        <v>0</v>
      </c>
      <c r="E65" s="134">
        <f>'bevételek önk'!E66</f>
        <v>135000</v>
      </c>
    </row>
    <row r="66" spans="1:5" ht="15" customHeight="1">
      <c r="A66" s="36" t="s">
        <v>469</v>
      </c>
      <c r="B66" s="42" t="s">
        <v>287</v>
      </c>
      <c r="C66" s="158">
        <f>SUM(C63:C65)</f>
        <v>0</v>
      </c>
      <c r="D66" s="158">
        <f>SUM(D63:D65)</f>
        <v>0</v>
      </c>
      <c r="E66" s="158">
        <f>SUM(E63:E65)</f>
        <v>135000</v>
      </c>
    </row>
    <row r="67" spans="1:5" ht="15" customHeight="1">
      <c r="A67" s="94" t="s">
        <v>529</v>
      </c>
      <c r="B67" s="96"/>
      <c r="C67" s="205">
        <f>+C56+C62+C66</f>
        <v>32012707</v>
      </c>
      <c r="D67" s="205">
        <f>+D56+D62+D66</f>
        <v>52699717</v>
      </c>
      <c r="E67" s="205">
        <f>+E56+E62+E66</f>
        <v>44683675</v>
      </c>
    </row>
    <row r="68" spans="1:5" ht="15.75">
      <c r="A68" s="101" t="s">
        <v>468</v>
      </c>
      <c r="B68" s="97" t="s">
        <v>288</v>
      </c>
      <c r="C68" s="165">
        <f>+C19+C33+C45+C49+C56+C62+C66</f>
        <v>156013248</v>
      </c>
      <c r="D68" s="165">
        <f>+D19+D56+D33+D45+D62+D49+D66</f>
        <v>186286214</v>
      </c>
      <c r="E68" s="165">
        <f>+E19+E56+E33+E45+E62+E49+E66</f>
        <v>173705691</v>
      </c>
    </row>
    <row r="69" spans="1:5" ht="15.75">
      <c r="A69" s="102" t="s">
        <v>582</v>
      </c>
      <c r="B69" s="103"/>
      <c r="C69" s="193">
        <f>+C50-'kiadások egyszerűsített önkorm'!C75</f>
        <v>1193930</v>
      </c>
      <c r="D69" s="193">
        <f>+D50-'kiadások egyszerűsített önkorm'!D75</f>
        <v>-2597540</v>
      </c>
      <c r="E69" s="193">
        <f>+E50-'kiadások egyszerűsített önkorm'!E75</f>
        <v>34378483</v>
      </c>
    </row>
    <row r="70" spans="1:5" ht="15.75">
      <c r="A70" s="102" t="s">
        <v>583</v>
      </c>
      <c r="B70" s="103"/>
      <c r="C70" s="193">
        <f>+C67-'kiadások egyszerűsített önkorm'!C98</f>
        <v>-33259183</v>
      </c>
      <c r="D70" s="193">
        <f>+D67-'kiadások egyszerűsített önkorm'!D98</f>
        <v>-38231311</v>
      </c>
      <c r="E70" s="193">
        <f>+E67-'kiadások egyszerűsített önkorm'!E98</f>
        <v>9558485</v>
      </c>
    </row>
    <row r="71" spans="1:5" ht="15">
      <c r="A71" s="34" t="s">
        <v>450</v>
      </c>
      <c r="B71" s="5" t="s">
        <v>289</v>
      </c>
      <c r="C71" s="134">
        <f>'bevételek önk'!C72</f>
        <v>0</v>
      </c>
      <c r="D71" s="134">
        <f>'bevételek önk'!D72</f>
        <v>0</v>
      </c>
      <c r="E71" s="134">
        <f>'bevételek önk'!E72</f>
        <v>0</v>
      </c>
    </row>
    <row r="72" spans="1:5" ht="15">
      <c r="A72" s="12" t="s">
        <v>290</v>
      </c>
      <c r="B72" s="5" t="s">
        <v>291</v>
      </c>
      <c r="C72" s="134">
        <f>'bevételek önk'!C73</f>
        <v>0</v>
      </c>
      <c r="D72" s="134">
        <f>'bevételek önk'!D73</f>
        <v>0</v>
      </c>
      <c r="E72" s="134">
        <f>'bevételek önk'!E73</f>
        <v>0</v>
      </c>
    </row>
    <row r="73" spans="1:5" ht="15">
      <c r="A73" s="34" t="s">
        <v>451</v>
      </c>
      <c r="B73" s="5" t="s">
        <v>292</v>
      </c>
      <c r="C73" s="134">
        <f>'bevételek önk'!C74</f>
        <v>0</v>
      </c>
      <c r="D73" s="134">
        <f>'bevételek önk'!D74</f>
        <v>0</v>
      </c>
      <c r="E73" s="134">
        <f>'bevételek önk'!E74</f>
        <v>0</v>
      </c>
    </row>
    <row r="74" spans="1:5" ht="15">
      <c r="A74" s="14" t="s">
        <v>470</v>
      </c>
      <c r="B74" s="7" t="s">
        <v>293</v>
      </c>
      <c r="C74" s="158">
        <f>SUM(C71:C73)</f>
        <v>0</v>
      </c>
      <c r="D74" s="158">
        <f>SUM(D71:D73)</f>
        <v>0</v>
      </c>
      <c r="E74" s="158">
        <f>SUM(E71:E73)</f>
        <v>0</v>
      </c>
    </row>
    <row r="75" spans="1:5" ht="15">
      <c r="A75" s="12" t="s">
        <v>452</v>
      </c>
      <c r="B75" s="5" t="s">
        <v>294</v>
      </c>
      <c r="C75" s="134">
        <v>0</v>
      </c>
      <c r="D75" s="134">
        <v>0</v>
      </c>
      <c r="E75" s="134">
        <v>0</v>
      </c>
    </row>
    <row r="76" spans="1:5" ht="15">
      <c r="A76" s="34" t="s">
        <v>295</v>
      </c>
      <c r="B76" s="5" t="s">
        <v>296</v>
      </c>
      <c r="C76" s="134">
        <v>0</v>
      </c>
      <c r="D76" s="134">
        <v>0</v>
      </c>
      <c r="E76" s="134">
        <v>0</v>
      </c>
    </row>
    <row r="77" spans="1:5" ht="15">
      <c r="A77" s="12" t="s">
        <v>453</v>
      </c>
      <c r="B77" s="5" t="s">
        <v>297</v>
      </c>
      <c r="C77" s="134">
        <v>0</v>
      </c>
      <c r="D77" s="134">
        <v>0</v>
      </c>
      <c r="E77" s="134">
        <v>0</v>
      </c>
    </row>
    <row r="78" spans="1:5" ht="15">
      <c r="A78" s="34" t="s">
        <v>298</v>
      </c>
      <c r="B78" s="5" t="s">
        <v>299</v>
      </c>
      <c r="C78" s="134">
        <v>0</v>
      </c>
      <c r="D78" s="134">
        <v>0</v>
      </c>
      <c r="E78" s="134">
        <v>0</v>
      </c>
    </row>
    <row r="79" spans="1:5" ht="15">
      <c r="A79" s="13" t="s">
        <v>471</v>
      </c>
      <c r="B79" s="7" t="s">
        <v>300</v>
      </c>
      <c r="C79" s="158">
        <f>SUM(C75:C78)</f>
        <v>0</v>
      </c>
      <c r="D79" s="158">
        <f>SUM(D75:D78)</f>
        <v>0</v>
      </c>
      <c r="E79" s="158">
        <f>SUM(E75:E78)</f>
        <v>0</v>
      </c>
    </row>
    <row r="80" spans="1:5" ht="15">
      <c r="A80" s="5" t="s">
        <v>580</v>
      </c>
      <c r="B80" s="5" t="s">
        <v>301</v>
      </c>
      <c r="C80" s="134">
        <v>258149664</v>
      </c>
      <c r="D80" s="134">
        <v>290962190</v>
      </c>
      <c r="E80" s="134">
        <v>290962190</v>
      </c>
    </row>
    <row r="81" spans="1:5" ht="15">
      <c r="A81" s="5" t="s">
        <v>581</v>
      </c>
      <c r="B81" s="5" t="s">
        <v>301</v>
      </c>
      <c r="C81" s="134">
        <v>0</v>
      </c>
      <c r="D81" s="134">
        <v>0</v>
      </c>
      <c r="E81" s="134">
        <v>0</v>
      </c>
    </row>
    <row r="82" spans="1:5" ht="15">
      <c r="A82" s="5" t="s">
        <v>578</v>
      </c>
      <c r="B82" s="5" t="s">
        <v>302</v>
      </c>
      <c r="C82" s="134">
        <v>0</v>
      </c>
      <c r="D82" s="134">
        <v>0</v>
      </c>
      <c r="E82" s="134">
        <v>0</v>
      </c>
    </row>
    <row r="83" spans="1:5" ht="15">
      <c r="A83" s="5" t="s">
        <v>579</v>
      </c>
      <c r="B83" s="5" t="s">
        <v>302</v>
      </c>
      <c r="C83" s="134">
        <v>0</v>
      </c>
      <c r="D83" s="134">
        <v>0</v>
      </c>
      <c r="E83" s="134">
        <v>0</v>
      </c>
    </row>
    <row r="84" spans="1:5" ht="15">
      <c r="A84" s="7" t="s">
        <v>472</v>
      </c>
      <c r="B84" s="7" t="s">
        <v>303</v>
      </c>
      <c r="C84" s="158">
        <f>SUM(C80:C83)</f>
        <v>258149664</v>
      </c>
      <c r="D84" s="158">
        <f>SUM(D80:D83)</f>
        <v>290962190</v>
      </c>
      <c r="E84" s="158">
        <f>SUM(E80:E83)</f>
        <v>290962190</v>
      </c>
    </row>
    <row r="85" spans="1:5" ht="15">
      <c r="A85" s="34" t="s">
        <v>304</v>
      </c>
      <c r="B85" s="5" t="s">
        <v>305</v>
      </c>
      <c r="C85" s="134">
        <v>0</v>
      </c>
      <c r="D85" s="134">
        <v>2814024</v>
      </c>
      <c r="E85" s="134">
        <v>2814024</v>
      </c>
    </row>
    <row r="86" spans="1:5" ht="15">
      <c r="A86" s="34" t="s">
        <v>306</v>
      </c>
      <c r="B86" s="5" t="s">
        <v>307</v>
      </c>
      <c r="C86" s="134">
        <v>0</v>
      </c>
      <c r="D86" s="134">
        <v>0</v>
      </c>
      <c r="E86" s="134">
        <v>0</v>
      </c>
    </row>
    <row r="87" spans="1:5" ht="15">
      <c r="A87" s="34" t="s">
        <v>308</v>
      </c>
      <c r="B87" s="5" t="s">
        <v>309</v>
      </c>
      <c r="C87" s="134">
        <v>0</v>
      </c>
      <c r="D87" s="134">
        <v>0</v>
      </c>
      <c r="E87" s="134">
        <v>0</v>
      </c>
    </row>
    <row r="88" spans="1:5" ht="15">
      <c r="A88" s="34" t="s">
        <v>310</v>
      </c>
      <c r="B88" s="5" t="s">
        <v>311</v>
      </c>
      <c r="C88" s="134">
        <v>0</v>
      </c>
      <c r="D88" s="134">
        <v>0</v>
      </c>
      <c r="E88" s="134">
        <v>0</v>
      </c>
    </row>
    <row r="89" spans="1:5" ht="15">
      <c r="A89" s="12" t="s">
        <v>454</v>
      </c>
      <c r="B89" s="5" t="s">
        <v>312</v>
      </c>
      <c r="C89" s="134">
        <v>0</v>
      </c>
      <c r="D89" s="134">
        <v>0</v>
      </c>
      <c r="E89" s="134">
        <v>0</v>
      </c>
    </row>
    <row r="90" spans="1:5" ht="15">
      <c r="A90" s="14" t="s">
        <v>473</v>
      </c>
      <c r="B90" s="7" t="s">
        <v>314</v>
      </c>
      <c r="C90" s="158">
        <f>+C84+C85+C86+C87+C88+C89</f>
        <v>258149664</v>
      </c>
      <c r="D90" s="158">
        <f>+D84+D85+D86+D87+D88+D89</f>
        <v>293776214</v>
      </c>
      <c r="E90" s="158">
        <f>+E84+E85+E86+E87+E88+E89</f>
        <v>293776214</v>
      </c>
    </row>
    <row r="91" spans="1:5" ht="15">
      <c r="A91" s="12" t="s">
        <v>315</v>
      </c>
      <c r="B91" s="5" t="s">
        <v>316</v>
      </c>
      <c r="C91" s="134">
        <v>0</v>
      </c>
      <c r="D91" s="134">
        <v>0</v>
      </c>
      <c r="E91" s="134">
        <v>0</v>
      </c>
    </row>
    <row r="92" spans="1:5" ht="15">
      <c r="A92" s="12" t="s">
        <v>317</v>
      </c>
      <c r="B92" s="5" t="s">
        <v>318</v>
      </c>
      <c r="C92" s="134">
        <v>0</v>
      </c>
      <c r="D92" s="134">
        <v>0</v>
      </c>
      <c r="E92" s="134">
        <v>0</v>
      </c>
    </row>
    <row r="93" spans="1:5" ht="15">
      <c r="A93" s="34" t="s">
        <v>319</v>
      </c>
      <c r="B93" s="5" t="s">
        <v>320</v>
      </c>
      <c r="C93" s="134">
        <v>0</v>
      </c>
      <c r="D93" s="134">
        <v>0</v>
      </c>
      <c r="E93" s="134">
        <v>0</v>
      </c>
    </row>
    <row r="94" spans="1:5" ht="15">
      <c r="A94" s="34" t="s">
        <v>455</v>
      </c>
      <c r="B94" s="5" t="s">
        <v>321</v>
      </c>
      <c r="C94" s="134">
        <v>0</v>
      </c>
      <c r="D94" s="134">
        <v>0</v>
      </c>
      <c r="E94" s="134">
        <v>0</v>
      </c>
    </row>
    <row r="95" spans="1:5" ht="15">
      <c r="A95" s="13" t="s">
        <v>474</v>
      </c>
      <c r="B95" s="7" t="s">
        <v>322</v>
      </c>
      <c r="C95" s="158">
        <f>SUM(C91:C94)</f>
        <v>0</v>
      </c>
      <c r="D95" s="158">
        <f>SUM(D91:D94)</f>
        <v>0</v>
      </c>
      <c r="E95" s="158">
        <f>SUM(E91:E94)</f>
        <v>0</v>
      </c>
    </row>
    <row r="96" spans="1:5" ht="15">
      <c r="A96" s="14" t="s">
        <v>323</v>
      </c>
      <c r="B96" s="7" t="s">
        <v>324</v>
      </c>
      <c r="C96" s="158">
        <v>0</v>
      </c>
      <c r="D96" s="158">
        <v>0</v>
      </c>
      <c r="E96" s="158">
        <v>0</v>
      </c>
    </row>
    <row r="97" spans="1:5" ht="15.75">
      <c r="A97" s="99" t="s">
        <v>475</v>
      </c>
      <c r="B97" s="100" t="s">
        <v>325</v>
      </c>
      <c r="C97" s="165">
        <f>+C90+C95+C96</f>
        <v>258149664</v>
      </c>
      <c r="D97" s="165">
        <f>+D90+D95+D96</f>
        <v>293776214</v>
      </c>
      <c r="E97" s="165">
        <f>+E90+E95+E96</f>
        <v>293776214</v>
      </c>
    </row>
    <row r="98" spans="1:5" ht="15.75">
      <c r="A98" s="105" t="s">
        <v>457</v>
      </c>
      <c r="B98" s="109"/>
      <c r="C98" s="196">
        <f>+C68+C97</f>
        <v>414162912</v>
      </c>
      <c r="D98" s="196">
        <f>+D68+D97</f>
        <v>480062428</v>
      </c>
      <c r="E98" s="196">
        <f>+E68+E97</f>
        <v>467481905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98"/>
  <sheetViews>
    <sheetView zoomScalePageLayoutView="0" workbookViewId="0" topLeftCell="A61">
      <selection activeCell="C87" sqref="C87:E87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1" ht="15">
      <c r="C1" t="s">
        <v>950</v>
      </c>
    </row>
    <row r="2" spans="1:5" ht="24" customHeight="1">
      <c r="A2" s="379" t="s">
        <v>946</v>
      </c>
      <c r="B2" s="396"/>
      <c r="C2" s="396"/>
      <c r="D2" s="396"/>
      <c r="E2" s="396"/>
    </row>
    <row r="3" spans="1:7" ht="24" customHeight="1">
      <c r="A3" s="383" t="s">
        <v>898</v>
      </c>
      <c r="B3" s="380"/>
      <c r="C3" s="380"/>
      <c r="D3" s="380"/>
      <c r="E3" s="380"/>
      <c r="G3" s="71"/>
    </row>
    <row r="4" ht="18">
      <c r="A4" s="40"/>
    </row>
    <row r="5" spans="1:5" ht="15">
      <c r="A5" s="145" t="s">
        <v>828</v>
      </c>
      <c r="C5" s="395" t="s">
        <v>531</v>
      </c>
      <c r="D5" s="395"/>
      <c r="E5" s="395"/>
    </row>
    <row r="6" spans="1:5" ht="25.5">
      <c r="A6" s="2" t="s">
        <v>24</v>
      </c>
      <c r="B6" s="3" t="s">
        <v>640</v>
      </c>
      <c r="C6" s="3" t="s">
        <v>631</v>
      </c>
      <c r="D6" s="3" t="s">
        <v>652</v>
      </c>
      <c r="E6" s="81" t="s">
        <v>653</v>
      </c>
    </row>
    <row r="7" spans="1:5" ht="15" customHeight="1">
      <c r="A7" s="30" t="s">
        <v>203</v>
      </c>
      <c r="B7" s="6" t="s">
        <v>204</v>
      </c>
      <c r="C7" s="134">
        <v>0</v>
      </c>
      <c r="D7" s="134">
        <v>0</v>
      </c>
      <c r="E7" s="134">
        <v>0</v>
      </c>
    </row>
    <row r="8" spans="1:5" ht="15" customHeight="1">
      <c r="A8" s="5" t="s">
        <v>205</v>
      </c>
      <c r="B8" s="6" t="s">
        <v>206</v>
      </c>
      <c r="C8" s="134">
        <v>0</v>
      </c>
      <c r="D8" s="134">
        <v>0</v>
      </c>
      <c r="E8" s="134">
        <v>0</v>
      </c>
    </row>
    <row r="9" spans="1:5" ht="15" customHeight="1">
      <c r="A9" s="5" t="s">
        <v>207</v>
      </c>
      <c r="B9" s="6" t="s">
        <v>208</v>
      </c>
      <c r="C9" s="134">
        <v>0</v>
      </c>
      <c r="D9" s="134">
        <v>0</v>
      </c>
      <c r="E9" s="134">
        <v>0</v>
      </c>
    </row>
    <row r="10" spans="1:5" ht="15" customHeight="1">
      <c r="A10" s="5" t="s">
        <v>209</v>
      </c>
      <c r="B10" s="6" t="s">
        <v>210</v>
      </c>
      <c r="C10" s="134">
        <v>0</v>
      </c>
      <c r="D10" s="134">
        <v>0</v>
      </c>
      <c r="E10" s="134">
        <v>0</v>
      </c>
    </row>
    <row r="11" spans="1:5" ht="15" customHeight="1">
      <c r="A11" s="5" t="s">
        <v>211</v>
      </c>
      <c r="B11" s="6" t="s">
        <v>212</v>
      </c>
      <c r="C11" s="134">
        <v>0</v>
      </c>
      <c r="D11" s="134">
        <v>0</v>
      </c>
      <c r="E11" s="134">
        <v>0</v>
      </c>
    </row>
    <row r="12" spans="1:5" ht="15" customHeight="1">
      <c r="A12" s="5" t="s">
        <v>213</v>
      </c>
      <c r="B12" s="6" t="s">
        <v>214</v>
      </c>
      <c r="C12" s="134">
        <v>0</v>
      </c>
      <c r="D12" s="134">
        <v>0</v>
      </c>
      <c r="E12" s="134">
        <v>0</v>
      </c>
    </row>
    <row r="13" spans="1:5" ht="15" customHeight="1">
      <c r="A13" s="7" t="s">
        <v>459</v>
      </c>
      <c r="B13" s="8" t="s">
        <v>215</v>
      </c>
      <c r="C13" s="134">
        <f>SUM(C7:C12)</f>
        <v>0</v>
      </c>
      <c r="D13" s="134">
        <f>SUM(D7:D12)</f>
        <v>0</v>
      </c>
      <c r="E13" s="134">
        <f>SUM(E7:E12)</f>
        <v>0</v>
      </c>
    </row>
    <row r="14" spans="1:5" ht="15" customHeight="1">
      <c r="A14" s="5" t="s">
        <v>216</v>
      </c>
      <c r="B14" s="6" t="s">
        <v>217</v>
      </c>
      <c r="C14" s="134">
        <v>0</v>
      </c>
      <c r="D14" s="134">
        <v>0</v>
      </c>
      <c r="E14" s="134">
        <v>0</v>
      </c>
    </row>
    <row r="15" spans="1:5" ht="15" customHeight="1">
      <c r="A15" s="5" t="s">
        <v>218</v>
      </c>
      <c r="B15" s="6" t="s">
        <v>219</v>
      </c>
      <c r="C15" s="134">
        <v>0</v>
      </c>
      <c r="D15" s="134">
        <v>0</v>
      </c>
      <c r="E15" s="134">
        <v>0</v>
      </c>
    </row>
    <row r="16" spans="1:5" ht="15" customHeight="1">
      <c r="A16" s="5" t="s">
        <v>421</v>
      </c>
      <c r="B16" s="6" t="s">
        <v>220</v>
      </c>
      <c r="C16" s="134">
        <v>0</v>
      </c>
      <c r="D16" s="134">
        <v>0</v>
      </c>
      <c r="E16" s="134">
        <v>0</v>
      </c>
    </row>
    <row r="17" spans="1:5" ht="15" customHeight="1">
      <c r="A17" s="5" t="s">
        <v>422</v>
      </c>
      <c r="B17" s="6" t="s">
        <v>221</v>
      </c>
      <c r="C17" s="134">
        <v>0</v>
      </c>
      <c r="D17" s="134">
        <v>0</v>
      </c>
      <c r="E17" s="134">
        <v>0</v>
      </c>
    </row>
    <row r="18" spans="1:5" ht="15" customHeight="1">
      <c r="A18" s="5" t="s">
        <v>423</v>
      </c>
      <c r="B18" s="6" t="s">
        <v>222</v>
      </c>
      <c r="C18" s="134">
        <v>0</v>
      </c>
      <c r="D18" s="134">
        <v>0</v>
      </c>
      <c r="E18" s="134">
        <v>0</v>
      </c>
    </row>
    <row r="19" spans="1:5" ht="15" customHeight="1">
      <c r="A19" s="36" t="s">
        <v>460</v>
      </c>
      <c r="B19" s="42" t="s">
        <v>223</v>
      </c>
      <c r="C19" s="158">
        <f>SUM(C13:C18)</f>
        <v>0</v>
      </c>
      <c r="D19" s="158">
        <f>SUM(D13:D18)</f>
        <v>0</v>
      </c>
      <c r="E19" s="158">
        <f>SUM(E13:E18)</f>
        <v>0</v>
      </c>
    </row>
    <row r="20" spans="1:5" ht="15" customHeight="1">
      <c r="A20" s="5" t="s">
        <v>427</v>
      </c>
      <c r="B20" s="6" t="s">
        <v>232</v>
      </c>
      <c r="C20" s="134">
        <v>0</v>
      </c>
      <c r="D20" s="134">
        <v>0</v>
      </c>
      <c r="E20" s="134">
        <v>0</v>
      </c>
    </row>
    <row r="21" spans="1:5" ht="15" customHeight="1">
      <c r="A21" s="5" t="s">
        <v>428</v>
      </c>
      <c r="B21" s="6" t="s">
        <v>233</v>
      </c>
      <c r="C21" s="134">
        <v>0</v>
      </c>
      <c r="D21" s="134">
        <v>0</v>
      </c>
      <c r="E21" s="134">
        <v>0</v>
      </c>
    </row>
    <row r="22" spans="1:5" ht="15" customHeight="1">
      <c r="A22" s="7" t="s">
        <v>462</v>
      </c>
      <c r="B22" s="8" t="s">
        <v>234</v>
      </c>
      <c r="C22" s="158">
        <f>SUM(C20:C21)</f>
        <v>0</v>
      </c>
      <c r="D22" s="158">
        <f>SUM(D20:D21)</f>
        <v>0</v>
      </c>
      <c r="E22" s="158">
        <f>SUM(E20:E21)</f>
        <v>0</v>
      </c>
    </row>
    <row r="23" spans="1:5" ht="15" customHeight="1">
      <c r="A23" s="5" t="s">
        <v>429</v>
      </c>
      <c r="B23" s="6" t="s">
        <v>235</v>
      </c>
      <c r="C23" s="134">
        <v>0</v>
      </c>
      <c r="D23" s="134">
        <v>0</v>
      </c>
      <c r="E23" s="134">
        <v>0</v>
      </c>
    </row>
    <row r="24" spans="1:5" ht="15" customHeight="1">
      <c r="A24" s="5" t="s">
        <v>430</v>
      </c>
      <c r="B24" s="6" t="s">
        <v>236</v>
      </c>
      <c r="C24" s="134">
        <v>0</v>
      </c>
      <c r="D24" s="134">
        <v>0</v>
      </c>
      <c r="E24" s="134">
        <v>0</v>
      </c>
    </row>
    <row r="25" spans="1:5" ht="15" customHeight="1">
      <c r="A25" s="5" t="s">
        <v>431</v>
      </c>
      <c r="B25" s="6" t="s">
        <v>237</v>
      </c>
      <c r="C25" s="134">
        <v>0</v>
      </c>
      <c r="D25" s="134">
        <v>0</v>
      </c>
      <c r="E25" s="134">
        <v>0</v>
      </c>
    </row>
    <row r="26" spans="1:5" ht="15" customHeight="1">
      <c r="A26" s="5" t="s">
        <v>432</v>
      </c>
      <c r="B26" s="6" t="s">
        <v>238</v>
      </c>
      <c r="C26" s="134">
        <v>0</v>
      </c>
      <c r="D26" s="134">
        <v>0</v>
      </c>
      <c r="E26" s="134">
        <v>0</v>
      </c>
    </row>
    <row r="27" spans="1:5" ht="15" customHeight="1">
      <c r="A27" s="5" t="s">
        <v>433</v>
      </c>
      <c r="B27" s="6" t="s">
        <v>241</v>
      </c>
      <c r="C27" s="134">
        <v>0</v>
      </c>
      <c r="D27" s="134">
        <v>0</v>
      </c>
      <c r="E27" s="134">
        <v>0</v>
      </c>
    </row>
    <row r="28" spans="1:5" ht="15" customHeight="1">
      <c r="A28" s="5" t="s">
        <v>242</v>
      </c>
      <c r="B28" s="6" t="s">
        <v>243</v>
      </c>
      <c r="C28" s="134">
        <v>0</v>
      </c>
      <c r="D28" s="134">
        <v>0</v>
      </c>
      <c r="E28" s="134">
        <v>0</v>
      </c>
    </row>
    <row r="29" spans="1:5" ht="15" customHeight="1">
      <c r="A29" s="5" t="s">
        <v>434</v>
      </c>
      <c r="B29" s="6" t="s">
        <v>244</v>
      </c>
      <c r="C29" s="134">
        <v>0</v>
      </c>
      <c r="D29" s="134">
        <v>0</v>
      </c>
      <c r="E29" s="134">
        <v>0</v>
      </c>
    </row>
    <row r="30" spans="1:5" ht="15" customHeight="1">
      <c r="A30" s="5" t="s">
        <v>435</v>
      </c>
      <c r="B30" s="6" t="s">
        <v>249</v>
      </c>
      <c r="C30" s="134">
        <v>0</v>
      </c>
      <c r="D30" s="134">
        <v>0</v>
      </c>
      <c r="E30" s="134">
        <v>0</v>
      </c>
    </row>
    <row r="31" spans="1:5" ht="15" customHeight="1">
      <c r="A31" s="7" t="s">
        <v>463</v>
      </c>
      <c r="B31" s="8" t="s">
        <v>252</v>
      </c>
      <c r="C31" s="158">
        <f>SUM(C26:C30)</f>
        <v>0</v>
      </c>
      <c r="D31" s="158">
        <f>SUM(D26:D30)</f>
        <v>0</v>
      </c>
      <c r="E31" s="158">
        <f>SUM(E26:E30)</f>
        <v>0</v>
      </c>
    </row>
    <row r="32" spans="1:5" ht="15" customHeight="1">
      <c r="A32" s="5" t="s">
        <v>436</v>
      </c>
      <c r="B32" s="6" t="s">
        <v>253</v>
      </c>
      <c r="C32" s="134">
        <v>0</v>
      </c>
      <c r="D32" s="134">
        <v>0</v>
      </c>
      <c r="E32" s="134">
        <v>0</v>
      </c>
    </row>
    <row r="33" spans="1:5" ht="15" customHeight="1">
      <c r="A33" s="36" t="s">
        <v>464</v>
      </c>
      <c r="B33" s="42" t="s">
        <v>254</v>
      </c>
      <c r="C33" s="158">
        <f>SUM(C22+C23+C24+C25+C31+C32)</f>
        <v>0</v>
      </c>
      <c r="D33" s="158">
        <f>SUM(D22+D23+D24+D25+D31+D32)</f>
        <v>0</v>
      </c>
      <c r="E33" s="158">
        <f>SUM(E22+E23+E24+E25+E31+E32)</f>
        <v>0</v>
      </c>
    </row>
    <row r="34" spans="1:5" ht="15" customHeight="1">
      <c r="A34" s="12" t="s">
        <v>255</v>
      </c>
      <c r="B34" s="6" t="s">
        <v>256</v>
      </c>
      <c r="C34" s="134">
        <v>0</v>
      </c>
      <c r="D34" s="134">
        <v>0</v>
      </c>
      <c r="E34" s="134">
        <v>0</v>
      </c>
    </row>
    <row r="35" spans="1:5" ht="15" customHeight="1">
      <c r="A35" s="12" t="s">
        <v>437</v>
      </c>
      <c r="B35" s="6" t="s">
        <v>257</v>
      </c>
      <c r="C35" s="134">
        <v>0</v>
      </c>
      <c r="D35" s="134">
        <v>0</v>
      </c>
      <c r="E35" s="134">
        <v>0</v>
      </c>
    </row>
    <row r="36" spans="1:5" ht="15" customHeight="1">
      <c r="A36" s="12" t="s">
        <v>438</v>
      </c>
      <c r="B36" s="6" t="s">
        <v>258</v>
      </c>
      <c r="C36" s="134">
        <v>0</v>
      </c>
      <c r="D36" s="134">
        <v>0</v>
      </c>
      <c r="E36" s="134">
        <v>0</v>
      </c>
    </row>
    <row r="37" spans="1:5" ht="15" customHeight="1">
      <c r="A37" s="12" t="s">
        <v>439</v>
      </c>
      <c r="B37" s="6" t="s">
        <v>259</v>
      </c>
      <c r="C37" s="134">
        <v>0</v>
      </c>
      <c r="D37" s="134">
        <v>0</v>
      </c>
      <c r="E37" s="134">
        <v>0</v>
      </c>
    </row>
    <row r="38" spans="1:5" ht="15" customHeight="1">
      <c r="A38" s="12" t="s">
        <v>260</v>
      </c>
      <c r="B38" s="6" t="s">
        <v>261</v>
      </c>
      <c r="C38" s="134">
        <f>'bevételek óvoda'!C39</f>
        <v>1000560</v>
      </c>
      <c r="D38" s="134">
        <f>'bevételek óvoda'!D39</f>
        <v>1033912</v>
      </c>
      <c r="E38" s="134">
        <f>'bevételek óvoda'!E39</f>
        <v>575584</v>
      </c>
    </row>
    <row r="39" spans="1:5" ht="15" customHeight="1">
      <c r="A39" s="12" t="s">
        <v>262</v>
      </c>
      <c r="B39" s="6" t="s">
        <v>263</v>
      </c>
      <c r="C39" s="134">
        <f>'bevételek óvoda'!C40</f>
        <v>0</v>
      </c>
      <c r="D39" s="134">
        <f>'bevételek óvoda'!D40</f>
        <v>0</v>
      </c>
      <c r="E39" s="134">
        <f>'bevételek óvoda'!E40</f>
        <v>0</v>
      </c>
    </row>
    <row r="40" spans="1:5" ht="15" customHeight="1">
      <c r="A40" s="12" t="s">
        <v>264</v>
      </c>
      <c r="B40" s="6" t="s">
        <v>265</v>
      </c>
      <c r="C40" s="134">
        <f>'bevételek óvoda'!C41</f>
        <v>0</v>
      </c>
      <c r="D40" s="134">
        <f>'bevételek óvoda'!D41</f>
        <v>0</v>
      </c>
      <c r="E40" s="134">
        <f>'bevételek óvoda'!E41</f>
        <v>0</v>
      </c>
    </row>
    <row r="41" spans="1:5" ht="15" customHeight="1">
      <c r="A41" s="12" t="s">
        <v>440</v>
      </c>
      <c r="B41" s="6" t="s">
        <v>266</v>
      </c>
      <c r="C41" s="134">
        <f>'bevételek óvoda'!C42</f>
        <v>0</v>
      </c>
      <c r="D41" s="134">
        <f>'bevételek óvoda'!D42</f>
        <v>0</v>
      </c>
      <c r="E41" s="134">
        <f>'bevételek óvoda'!E42</f>
        <v>0</v>
      </c>
    </row>
    <row r="42" spans="1:5" ht="15" customHeight="1">
      <c r="A42" s="12" t="s">
        <v>441</v>
      </c>
      <c r="B42" s="6" t="s">
        <v>267</v>
      </c>
      <c r="C42" s="134">
        <f>'bevételek óvoda'!C43</f>
        <v>0</v>
      </c>
      <c r="D42" s="134">
        <f>'bevételek óvoda'!D43</f>
        <v>0</v>
      </c>
      <c r="E42" s="134">
        <f>'bevételek óvoda'!E43</f>
        <v>0</v>
      </c>
    </row>
    <row r="43" spans="1:5" ht="15" customHeight="1">
      <c r="A43" s="12" t="s">
        <v>900</v>
      </c>
      <c r="B43" s="6" t="s">
        <v>268</v>
      </c>
      <c r="C43" s="134">
        <f>'bevételek óvoda'!C44</f>
        <v>0</v>
      </c>
      <c r="D43" s="134">
        <f>'bevételek óvoda'!D44</f>
        <v>0</v>
      </c>
      <c r="E43" s="134">
        <f>'bevételek óvoda'!E44</f>
        <v>0</v>
      </c>
    </row>
    <row r="44" spans="1:5" ht="15" customHeight="1">
      <c r="A44" s="12" t="s">
        <v>442</v>
      </c>
      <c r="B44" s="6" t="s">
        <v>901</v>
      </c>
      <c r="C44" s="134">
        <f>'bevételek óvoda'!C45</f>
        <v>0</v>
      </c>
      <c r="D44" s="134">
        <f>'bevételek óvoda'!D45</f>
        <v>0</v>
      </c>
      <c r="E44" s="134">
        <f>'bevételek óvoda'!E45</f>
        <v>0</v>
      </c>
    </row>
    <row r="45" spans="1:5" ht="15" customHeight="1">
      <c r="A45" s="41" t="s">
        <v>465</v>
      </c>
      <c r="B45" s="42" t="s">
        <v>269</v>
      </c>
      <c r="C45" s="158">
        <f>SUM(C34:C44)</f>
        <v>1000560</v>
      </c>
      <c r="D45" s="158">
        <f>SUM(D34:D44)</f>
        <v>1033912</v>
      </c>
      <c r="E45" s="158">
        <f>SUM(E34:E44)</f>
        <v>575584</v>
      </c>
    </row>
    <row r="46" spans="1:5" ht="15" customHeight="1">
      <c r="A46" s="12" t="s">
        <v>278</v>
      </c>
      <c r="B46" s="6" t="s">
        <v>279</v>
      </c>
      <c r="C46" s="134">
        <f>'bevételek óvoda'!C47</f>
        <v>0</v>
      </c>
      <c r="D46" s="134">
        <f>'bevételek óvoda'!D47</f>
        <v>0</v>
      </c>
      <c r="E46" s="134">
        <f>'bevételek óvoda'!E47</f>
        <v>0</v>
      </c>
    </row>
    <row r="47" spans="1:5" ht="15" customHeight="1">
      <c r="A47" s="5" t="s">
        <v>446</v>
      </c>
      <c r="B47" s="6" t="s">
        <v>280</v>
      </c>
      <c r="C47" s="134">
        <f>'bevételek óvoda'!C48</f>
        <v>0</v>
      </c>
      <c r="D47" s="134">
        <f>'bevételek óvoda'!D48</f>
        <v>0</v>
      </c>
      <c r="E47" s="134">
        <f>'bevételek óvoda'!E48</f>
        <v>0</v>
      </c>
    </row>
    <row r="48" spans="1:5" ht="15" customHeight="1">
      <c r="A48" s="12" t="s">
        <v>447</v>
      </c>
      <c r="B48" s="6" t="s">
        <v>281</v>
      </c>
      <c r="C48" s="134">
        <f>'bevételek óvoda'!C49</f>
        <v>0</v>
      </c>
      <c r="D48" s="134">
        <f>'bevételek óvoda'!D49</f>
        <v>0</v>
      </c>
      <c r="E48" s="134">
        <f>'bevételek óvoda'!E49</f>
        <v>0</v>
      </c>
    </row>
    <row r="49" spans="1:5" ht="15" customHeight="1">
      <c r="A49" s="36" t="s">
        <v>467</v>
      </c>
      <c r="B49" s="42" t="s">
        <v>282</v>
      </c>
      <c r="C49" s="134">
        <f>'bevételek óvoda'!C50</f>
        <v>0</v>
      </c>
      <c r="D49" s="134">
        <f>'bevételek óvoda'!D50</f>
        <v>0</v>
      </c>
      <c r="E49" s="134">
        <f>'bevételek óvoda'!E50</f>
        <v>0</v>
      </c>
    </row>
    <row r="50" spans="1:5" ht="15" customHeight="1">
      <c r="A50" s="94" t="s">
        <v>530</v>
      </c>
      <c r="B50" s="96"/>
      <c r="C50" s="206">
        <f>SUM(C19+C33+C45+C49)</f>
        <v>1000560</v>
      </c>
      <c r="D50" s="206">
        <f>SUM(D19+D33+D45+D49)</f>
        <v>1033912</v>
      </c>
      <c r="E50" s="206">
        <f>SUM(E19+E33+E45+E49)</f>
        <v>575584</v>
      </c>
    </row>
    <row r="51" spans="1:5" ht="15" customHeight="1">
      <c r="A51" s="5" t="s">
        <v>224</v>
      </c>
      <c r="B51" s="6" t="s">
        <v>225</v>
      </c>
      <c r="C51" s="134">
        <v>0</v>
      </c>
      <c r="D51" s="134">
        <v>0</v>
      </c>
      <c r="E51" s="134">
        <v>0</v>
      </c>
    </row>
    <row r="52" spans="1:5" ht="15" customHeight="1">
      <c r="A52" s="5" t="s">
        <v>226</v>
      </c>
      <c r="B52" s="6" t="s">
        <v>227</v>
      </c>
      <c r="C52" s="134">
        <v>0</v>
      </c>
      <c r="D52" s="134">
        <v>0</v>
      </c>
      <c r="E52" s="134">
        <v>0</v>
      </c>
    </row>
    <row r="53" spans="1:5" ht="15" customHeight="1">
      <c r="A53" s="5" t="s">
        <v>424</v>
      </c>
      <c r="B53" s="6" t="s">
        <v>228</v>
      </c>
      <c r="C53" s="134">
        <v>0</v>
      </c>
      <c r="D53" s="134">
        <v>0</v>
      </c>
      <c r="E53" s="134">
        <v>0</v>
      </c>
    </row>
    <row r="54" spans="1:5" ht="15" customHeight="1">
      <c r="A54" s="5" t="s">
        <v>425</v>
      </c>
      <c r="B54" s="6" t="s">
        <v>229</v>
      </c>
      <c r="C54" s="134">
        <v>0</v>
      </c>
      <c r="D54" s="134">
        <v>0</v>
      </c>
      <c r="E54" s="134">
        <v>0</v>
      </c>
    </row>
    <row r="55" spans="1:5" ht="15" customHeight="1">
      <c r="A55" s="5" t="s">
        <v>426</v>
      </c>
      <c r="B55" s="6" t="s">
        <v>230</v>
      </c>
      <c r="C55" s="134">
        <v>0</v>
      </c>
      <c r="D55" s="134">
        <v>0</v>
      </c>
      <c r="E55" s="134">
        <v>0</v>
      </c>
    </row>
    <row r="56" spans="1:5" ht="15" customHeight="1">
      <c r="A56" s="36" t="s">
        <v>461</v>
      </c>
      <c r="B56" s="42" t="s">
        <v>231</v>
      </c>
      <c r="C56" s="158">
        <f>SUM(C51:C55)</f>
        <v>0</v>
      </c>
      <c r="D56" s="158">
        <f>SUM(D51:D55)</f>
        <v>0</v>
      </c>
      <c r="E56" s="158">
        <f>SUM(E51:E55)</f>
        <v>0</v>
      </c>
    </row>
    <row r="57" spans="1:5" ht="15" customHeight="1">
      <c r="A57" s="12" t="s">
        <v>443</v>
      </c>
      <c r="B57" s="6" t="s">
        <v>270</v>
      </c>
      <c r="C57" s="134">
        <v>0</v>
      </c>
      <c r="D57" s="134">
        <v>0</v>
      </c>
      <c r="E57" s="134">
        <v>0</v>
      </c>
    </row>
    <row r="58" spans="1:5" ht="15" customHeight="1">
      <c r="A58" s="12" t="s">
        <v>444</v>
      </c>
      <c r="B58" s="6" t="s">
        <v>271</v>
      </c>
      <c r="C58" s="134">
        <v>0</v>
      </c>
      <c r="D58" s="134">
        <v>0</v>
      </c>
      <c r="E58" s="134">
        <v>0</v>
      </c>
    </row>
    <row r="59" spans="1:5" ht="15" customHeight="1">
      <c r="A59" s="12" t="s">
        <v>272</v>
      </c>
      <c r="B59" s="6" t="s">
        <v>273</v>
      </c>
      <c r="C59" s="134">
        <v>0</v>
      </c>
      <c r="D59" s="134">
        <v>0</v>
      </c>
      <c r="E59" s="134">
        <v>0</v>
      </c>
    </row>
    <row r="60" spans="1:5" ht="15" customHeight="1">
      <c r="A60" s="12" t="s">
        <v>445</v>
      </c>
      <c r="B60" s="6" t="s">
        <v>274</v>
      </c>
      <c r="C60" s="134">
        <v>0</v>
      </c>
      <c r="D60" s="134">
        <v>0</v>
      </c>
      <c r="E60" s="134">
        <v>0</v>
      </c>
    </row>
    <row r="61" spans="1:5" ht="15" customHeight="1">
      <c r="A61" s="12" t="s">
        <v>275</v>
      </c>
      <c r="B61" s="6" t="s">
        <v>276</v>
      </c>
      <c r="C61" s="134">
        <v>0</v>
      </c>
      <c r="D61" s="134">
        <v>0</v>
      </c>
      <c r="E61" s="134">
        <v>0</v>
      </c>
    </row>
    <row r="62" spans="1:5" ht="15" customHeight="1">
      <c r="A62" s="36" t="s">
        <v>466</v>
      </c>
      <c r="B62" s="42" t="s">
        <v>277</v>
      </c>
      <c r="C62" s="158">
        <f>SUM(C57:C61)</f>
        <v>0</v>
      </c>
      <c r="D62" s="158">
        <f>SUM(D57:D61)</f>
        <v>0</v>
      </c>
      <c r="E62" s="158">
        <f>SUM(E57:E61)</f>
        <v>0</v>
      </c>
    </row>
    <row r="63" spans="1:5" ht="15" customHeight="1">
      <c r="A63" s="12" t="s">
        <v>283</v>
      </c>
      <c r="B63" s="6" t="s">
        <v>284</v>
      </c>
      <c r="C63" s="134">
        <v>0</v>
      </c>
      <c r="D63" s="134">
        <v>0</v>
      </c>
      <c r="E63" s="134">
        <v>0</v>
      </c>
    </row>
    <row r="64" spans="1:5" ht="15" customHeight="1">
      <c r="A64" s="5" t="s">
        <v>448</v>
      </c>
      <c r="B64" s="6" t="s">
        <v>285</v>
      </c>
      <c r="C64" s="134">
        <v>0</v>
      </c>
      <c r="D64" s="134">
        <v>0</v>
      </c>
      <c r="E64" s="134">
        <v>0</v>
      </c>
    </row>
    <row r="65" spans="1:5" ht="15" customHeight="1">
      <c r="A65" s="12" t="s">
        <v>449</v>
      </c>
      <c r="B65" s="6" t="s">
        <v>286</v>
      </c>
      <c r="C65" s="134">
        <v>0</v>
      </c>
      <c r="D65" s="134">
        <v>0</v>
      </c>
      <c r="E65" s="134">
        <v>0</v>
      </c>
    </row>
    <row r="66" spans="1:5" ht="15" customHeight="1">
      <c r="A66" s="36" t="s">
        <v>469</v>
      </c>
      <c r="B66" s="42" t="s">
        <v>287</v>
      </c>
      <c r="C66" s="158">
        <f>SUM(C63:C65)</f>
        <v>0</v>
      </c>
      <c r="D66" s="158">
        <f>SUM(D63:D65)</f>
        <v>0</v>
      </c>
      <c r="E66" s="158">
        <f>SUM(E63:E65)</f>
        <v>0</v>
      </c>
    </row>
    <row r="67" spans="1:5" ht="15" customHeight="1">
      <c r="A67" s="94" t="s">
        <v>529</v>
      </c>
      <c r="B67" s="96"/>
      <c r="C67" s="175">
        <f>SUM(C66,C62,C56)</f>
        <v>0</v>
      </c>
      <c r="D67" s="175">
        <f>SUM(D66,D62,D56)</f>
        <v>0</v>
      </c>
      <c r="E67" s="175">
        <f>SUM(E66,E62,E56)</f>
        <v>0</v>
      </c>
    </row>
    <row r="68" spans="1:5" ht="15.75">
      <c r="A68" s="101" t="s">
        <v>468</v>
      </c>
      <c r="B68" s="97" t="s">
        <v>288</v>
      </c>
      <c r="C68" s="165">
        <f>SUM(C67,C50)</f>
        <v>1000560</v>
      </c>
      <c r="D68" s="165">
        <f>SUM(D67,D50)</f>
        <v>1033912</v>
      </c>
      <c r="E68" s="165">
        <f>SUM(E67,E50)</f>
        <v>575584</v>
      </c>
    </row>
    <row r="69" spans="1:5" ht="15.75">
      <c r="A69" s="102" t="s">
        <v>582</v>
      </c>
      <c r="B69" s="103"/>
      <c r="C69" s="157">
        <f>+C50-'kiadások egyszerűsített óvoda'!C75</f>
        <v>-42263896</v>
      </c>
      <c r="D69" s="157">
        <f>+D50-'kiadások egyszerűsített óvoda'!D75</f>
        <v>-39885830</v>
      </c>
      <c r="E69" s="157">
        <f>+E50-'kiadások egyszerűsített óvoda'!E75</f>
        <v>-39249095</v>
      </c>
    </row>
    <row r="70" spans="1:5" ht="15.75">
      <c r="A70" s="102" t="s">
        <v>583</v>
      </c>
      <c r="B70" s="103"/>
      <c r="C70" s="157">
        <f>+C67-'kiadások egyszerűsített óvoda'!C98</f>
        <v>-342985</v>
      </c>
      <c r="D70" s="157">
        <f>+D67-'kiadások egyszerűsített óvoda'!D98</f>
        <v>-277985</v>
      </c>
      <c r="E70" s="157">
        <f>+E67-'kiadások egyszerűsített óvoda'!E98</f>
        <v>-276989</v>
      </c>
    </row>
    <row r="71" spans="1:5" ht="15">
      <c r="A71" s="34" t="s">
        <v>450</v>
      </c>
      <c r="B71" s="5" t="s">
        <v>289</v>
      </c>
      <c r="C71" s="134">
        <v>0</v>
      </c>
      <c r="D71" s="134">
        <v>0</v>
      </c>
      <c r="E71" s="134">
        <v>0</v>
      </c>
    </row>
    <row r="72" spans="1:5" ht="15">
      <c r="A72" s="12" t="s">
        <v>290</v>
      </c>
      <c r="B72" s="5" t="s">
        <v>291</v>
      </c>
      <c r="C72" s="134">
        <v>0</v>
      </c>
      <c r="D72" s="134">
        <v>0</v>
      </c>
      <c r="E72" s="134">
        <v>0</v>
      </c>
    </row>
    <row r="73" spans="1:5" ht="15">
      <c r="A73" s="34" t="s">
        <v>451</v>
      </c>
      <c r="B73" s="5" t="s">
        <v>292</v>
      </c>
      <c r="C73" s="134">
        <v>0</v>
      </c>
      <c r="D73" s="134">
        <v>0</v>
      </c>
      <c r="E73" s="134">
        <v>0</v>
      </c>
    </row>
    <row r="74" spans="1:5" ht="15">
      <c r="A74" s="14" t="s">
        <v>470</v>
      </c>
      <c r="B74" s="7" t="s">
        <v>293</v>
      </c>
      <c r="C74" s="158">
        <f>SUM(C71:C73)</f>
        <v>0</v>
      </c>
      <c r="D74" s="158">
        <f>SUM(D71:D73)</f>
        <v>0</v>
      </c>
      <c r="E74" s="158">
        <f>SUM(E71:E73)</f>
        <v>0</v>
      </c>
    </row>
    <row r="75" spans="1:5" ht="15">
      <c r="A75" s="12" t="s">
        <v>452</v>
      </c>
      <c r="B75" s="5" t="s">
        <v>294</v>
      </c>
      <c r="C75" s="134">
        <v>0</v>
      </c>
      <c r="D75" s="134">
        <v>0</v>
      </c>
      <c r="E75" s="134">
        <v>0</v>
      </c>
    </row>
    <row r="76" spans="1:5" ht="15">
      <c r="A76" s="34" t="s">
        <v>295</v>
      </c>
      <c r="B76" s="5" t="s">
        <v>296</v>
      </c>
      <c r="C76" s="134">
        <v>0</v>
      </c>
      <c r="D76" s="134">
        <v>0</v>
      </c>
      <c r="E76" s="134">
        <v>0</v>
      </c>
    </row>
    <row r="77" spans="1:5" ht="15">
      <c r="A77" s="12" t="s">
        <v>453</v>
      </c>
      <c r="B77" s="5" t="s">
        <v>297</v>
      </c>
      <c r="C77" s="134">
        <v>0</v>
      </c>
      <c r="D77" s="134">
        <v>0</v>
      </c>
      <c r="E77" s="134">
        <v>0</v>
      </c>
    </row>
    <row r="78" spans="1:5" ht="15">
      <c r="A78" s="34" t="s">
        <v>298</v>
      </c>
      <c r="B78" s="5" t="s">
        <v>299</v>
      </c>
      <c r="C78" s="134">
        <v>0</v>
      </c>
      <c r="D78" s="134">
        <v>0</v>
      </c>
      <c r="E78" s="134">
        <v>0</v>
      </c>
    </row>
    <row r="79" spans="1:5" ht="15">
      <c r="A79" s="13" t="s">
        <v>471</v>
      </c>
      <c r="B79" s="7" t="s">
        <v>300</v>
      </c>
      <c r="C79" s="158">
        <f>SUM(C75:C78)</f>
        <v>0</v>
      </c>
      <c r="D79" s="158">
        <f>SUM(D75:D78)</f>
        <v>0</v>
      </c>
      <c r="E79" s="158">
        <f>SUM(E75:E78)</f>
        <v>0</v>
      </c>
    </row>
    <row r="80" spans="1:5" ht="15">
      <c r="A80" s="5" t="s">
        <v>580</v>
      </c>
      <c r="B80" s="5" t="s">
        <v>301</v>
      </c>
      <c r="C80" s="134">
        <f>'bevételek óvoda'!C81</f>
        <v>928622</v>
      </c>
      <c r="D80" s="134">
        <f>'bevételek óvoda'!D81</f>
        <v>895270</v>
      </c>
      <c r="E80" s="134">
        <f>'bevételek óvoda'!E81</f>
        <v>895270</v>
      </c>
    </row>
    <row r="81" spans="1:5" ht="15">
      <c r="A81" s="5" t="s">
        <v>581</v>
      </c>
      <c r="B81" s="5" t="s">
        <v>301</v>
      </c>
      <c r="C81" s="134">
        <v>0</v>
      </c>
      <c r="D81" s="134">
        <v>0</v>
      </c>
      <c r="E81" s="134">
        <v>0</v>
      </c>
    </row>
    <row r="82" spans="1:5" ht="15">
      <c r="A82" s="5" t="s">
        <v>578</v>
      </c>
      <c r="B82" s="5" t="s">
        <v>302</v>
      </c>
      <c r="C82" s="134">
        <v>0</v>
      </c>
      <c r="D82" s="134">
        <v>0</v>
      </c>
      <c r="E82" s="134">
        <v>0</v>
      </c>
    </row>
    <row r="83" spans="1:5" ht="15">
      <c r="A83" s="5" t="s">
        <v>579</v>
      </c>
      <c r="B83" s="5" t="s">
        <v>302</v>
      </c>
      <c r="C83" s="134">
        <v>0</v>
      </c>
      <c r="D83" s="134">
        <v>0</v>
      </c>
      <c r="E83" s="134">
        <v>0</v>
      </c>
    </row>
    <row r="84" spans="1:5" ht="15">
      <c r="A84" s="7" t="s">
        <v>472</v>
      </c>
      <c r="B84" s="7" t="s">
        <v>303</v>
      </c>
      <c r="C84" s="158">
        <f>SUM(C80:C83)</f>
        <v>928622</v>
      </c>
      <c r="D84" s="158">
        <f>SUM(D80:D83)</f>
        <v>895270</v>
      </c>
      <c r="E84" s="158">
        <f>SUM(E80:E83)</f>
        <v>895270</v>
      </c>
    </row>
    <row r="85" spans="1:5" ht="15">
      <c r="A85" s="34" t="s">
        <v>304</v>
      </c>
      <c r="B85" s="5" t="s">
        <v>305</v>
      </c>
      <c r="C85" s="134">
        <v>0</v>
      </c>
      <c r="D85" s="134">
        <v>0</v>
      </c>
      <c r="E85" s="134">
        <v>0</v>
      </c>
    </row>
    <row r="86" spans="1:5" ht="15">
      <c r="A86" s="34" t="s">
        <v>306</v>
      </c>
      <c r="B86" s="5" t="s">
        <v>307</v>
      </c>
      <c r="C86" s="134">
        <v>0</v>
      </c>
      <c r="D86" s="134">
        <v>0</v>
      </c>
      <c r="E86" s="134">
        <v>0</v>
      </c>
    </row>
    <row r="87" spans="1:5" ht="15">
      <c r="A87" s="34" t="s">
        <v>308</v>
      </c>
      <c r="B87" s="5" t="s">
        <v>309</v>
      </c>
      <c r="C87" s="134">
        <f>'bevételek óvoda'!C88</f>
        <v>41678259</v>
      </c>
      <c r="D87" s="134">
        <f>'bevételek óvoda'!D88</f>
        <v>39316545</v>
      </c>
      <c r="E87" s="134">
        <f>'bevételek óvoda'!E88</f>
        <v>39316545</v>
      </c>
    </row>
    <row r="88" spans="1:5" ht="15">
      <c r="A88" s="34" t="s">
        <v>310</v>
      </c>
      <c r="B88" s="5" t="s">
        <v>311</v>
      </c>
      <c r="C88" s="134">
        <v>0</v>
      </c>
      <c r="D88" s="134">
        <v>0</v>
      </c>
      <c r="E88" s="134">
        <v>0</v>
      </c>
    </row>
    <row r="89" spans="1:5" ht="15">
      <c r="A89" s="12" t="s">
        <v>454</v>
      </c>
      <c r="B89" s="5" t="s">
        <v>312</v>
      </c>
      <c r="C89" s="134">
        <v>0</v>
      </c>
      <c r="D89" s="134">
        <v>0</v>
      </c>
      <c r="E89" s="134">
        <v>0</v>
      </c>
    </row>
    <row r="90" spans="1:5" ht="15">
      <c r="A90" s="14" t="s">
        <v>473</v>
      </c>
      <c r="B90" s="7" t="s">
        <v>314</v>
      </c>
      <c r="C90" s="158">
        <f>SUM(C74+C79+C84+C85+C86+C87+C88+C89)</f>
        <v>42606881</v>
      </c>
      <c r="D90" s="158">
        <f>SUM(D74+D79+D84+D85+D86+D87+D88+D89)</f>
        <v>40211815</v>
      </c>
      <c r="E90" s="158">
        <f>SUM(E74+E79+E84+E85+E86+E87+E88+E89)</f>
        <v>40211815</v>
      </c>
    </row>
    <row r="91" spans="1:5" ht="15">
      <c r="A91" s="12" t="s">
        <v>315</v>
      </c>
      <c r="B91" s="5" t="s">
        <v>316</v>
      </c>
      <c r="C91" s="134">
        <v>0</v>
      </c>
      <c r="D91" s="134">
        <v>0</v>
      </c>
      <c r="E91" s="134">
        <v>0</v>
      </c>
    </row>
    <row r="92" spans="1:5" ht="15">
      <c r="A92" s="12" t="s">
        <v>317</v>
      </c>
      <c r="B92" s="5" t="s">
        <v>318</v>
      </c>
      <c r="C92" s="134">
        <v>0</v>
      </c>
      <c r="D92" s="134">
        <v>0</v>
      </c>
      <c r="E92" s="134">
        <v>0</v>
      </c>
    </row>
    <row r="93" spans="1:5" ht="15">
      <c r="A93" s="34" t="s">
        <v>319</v>
      </c>
      <c r="B93" s="5" t="s">
        <v>320</v>
      </c>
      <c r="C93" s="134">
        <v>0</v>
      </c>
      <c r="D93" s="134">
        <v>0</v>
      </c>
      <c r="E93" s="134">
        <v>0</v>
      </c>
    </row>
    <row r="94" spans="1:5" ht="15">
      <c r="A94" s="34" t="s">
        <v>455</v>
      </c>
      <c r="B94" s="5" t="s">
        <v>321</v>
      </c>
      <c r="C94" s="134">
        <v>0</v>
      </c>
      <c r="D94" s="134">
        <v>0</v>
      </c>
      <c r="E94" s="134">
        <v>0</v>
      </c>
    </row>
    <row r="95" spans="1:5" ht="15">
      <c r="A95" s="13" t="s">
        <v>474</v>
      </c>
      <c r="B95" s="7" t="s">
        <v>322</v>
      </c>
      <c r="C95" s="158">
        <f>SUM(C91:C94)</f>
        <v>0</v>
      </c>
      <c r="D95" s="158">
        <f>SUM(D91:D94)</f>
        <v>0</v>
      </c>
      <c r="E95" s="158">
        <f>SUM(E91:E94)</f>
        <v>0</v>
      </c>
    </row>
    <row r="96" spans="1:5" ht="15">
      <c r="A96" s="14" t="s">
        <v>323</v>
      </c>
      <c r="B96" s="7" t="s">
        <v>324</v>
      </c>
      <c r="C96" s="158">
        <v>0</v>
      </c>
      <c r="D96" s="158">
        <v>0</v>
      </c>
      <c r="E96" s="158">
        <v>0</v>
      </c>
    </row>
    <row r="97" spans="1:5" ht="15.75">
      <c r="A97" s="99" t="s">
        <v>475</v>
      </c>
      <c r="B97" s="100" t="s">
        <v>325</v>
      </c>
      <c r="C97" s="165">
        <f>SUM(C90+C95+C96)</f>
        <v>42606881</v>
      </c>
      <c r="D97" s="165">
        <f>SUM(D90+D95+D96)</f>
        <v>40211815</v>
      </c>
      <c r="E97" s="165">
        <f>SUM(E90+E95+E96)</f>
        <v>40211815</v>
      </c>
    </row>
    <row r="98" spans="1:5" ht="15.75">
      <c r="A98" s="105" t="s">
        <v>457</v>
      </c>
      <c r="B98" s="109"/>
      <c r="C98" s="196">
        <f>SUM(C19+C33+C45+C49+C56+C62+C66+C97)</f>
        <v>43607441</v>
      </c>
      <c r="D98" s="196">
        <f>SUM(D19+D33+D45+D49+D56+D62+D66+D97)</f>
        <v>41245727</v>
      </c>
      <c r="E98" s="196">
        <f>SUM(E19+E33+E45+E49+E56+E62+E66+E97)</f>
        <v>40787399</v>
      </c>
    </row>
  </sheetData>
  <sheetProtection/>
  <mergeCells count="3">
    <mergeCell ref="A2:E2"/>
    <mergeCell ref="A3:E3"/>
    <mergeCell ref="C5:E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98"/>
  <sheetViews>
    <sheetView zoomScalePageLayoutView="0" workbookViewId="0" topLeftCell="A61">
      <selection activeCell="A2" sqref="A2:E2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1" ht="15">
      <c r="C1" t="s">
        <v>966</v>
      </c>
    </row>
    <row r="2" spans="1:5" ht="24" customHeight="1">
      <c r="A2" s="379" t="s">
        <v>946</v>
      </c>
      <c r="B2" s="396"/>
      <c r="C2" s="396"/>
      <c r="D2" s="396"/>
      <c r="E2" s="396"/>
    </row>
    <row r="3" spans="1:7" ht="24" customHeight="1">
      <c r="A3" s="383" t="s">
        <v>898</v>
      </c>
      <c r="B3" s="380"/>
      <c r="C3" s="380"/>
      <c r="D3" s="380"/>
      <c r="E3" s="380"/>
      <c r="G3" s="71"/>
    </row>
    <row r="4" ht="18">
      <c r="A4" s="40"/>
    </row>
    <row r="5" ht="15">
      <c r="A5" s="82" t="s">
        <v>617</v>
      </c>
    </row>
    <row r="6" spans="1:5" ht="25.5">
      <c r="A6" s="2" t="s">
        <v>24</v>
      </c>
      <c r="B6" s="3" t="s">
        <v>640</v>
      </c>
      <c r="C6" s="3" t="s">
        <v>631</v>
      </c>
      <c r="D6" s="3" t="s">
        <v>652</v>
      </c>
      <c r="E6" s="81" t="s">
        <v>653</v>
      </c>
    </row>
    <row r="7" spans="1:5" ht="15" customHeight="1">
      <c r="A7" s="30" t="s">
        <v>203</v>
      </c>
      <c r="B7" s="6" t="s">
        <v>204</v>
      </c>
      <c r="C7" s="134">
        <f>+'bevételek egyszerűsített önk'!C7+'bevétel egyszerűsített óvoda'!C7</f>
        <v>24803703</v>
      </c>
      <c r="D7" s="134">
        <f>+'bevételek egyszerűsített önk'!D7+'bevétel egyszerűsített óvoda'!D7</f>
        <v>26092703</v>
      </c>
      <c r="E7" s="134">
        <f>+'bevételek egyszerűsített önk'!E7+'bevétel egyszerűsített óvoda'!E7</f>
        <v>26092703</v>
      </c>
    </row>
    <row r="8" spans="1:5" ht="15" customHeight="1">
      <c r="A8" s="5" t="s">
        <v>205</v>
      </c>
      <c r="B8" s="6" t="s">
        <v>206</v>
      </c>
      <c r="C8" s="134">
        <f>+'bevételek egyszerűsített önk'!C8+'bevétel egyszerűsített óvoda'!C8</f>
        <v>29291500</v>
      </c>
      <c r="D8" s="134">
        <f>+'bevételek egyszerűsített önk'!D8+'bevétel egyszerűsített óvoda'!D8</f>
        <v>29681500</v>
      </c>
      <c r="E8" s="134">
        <f>+'bevételek egyszerűsített önk'!E8+'bevétel egyszerűsített óvoda'!E8</f>
        <v>29681500</v>
      </c>
    </row>
    <row r="9" spans="1:5" ht="15" customHeight="1">
      <c r="A9" s="5" t="s">
        <v>207</v>
      </c>
      <c r="B9" s="6" t="s">
        <v>208</v>
      </c>
      <c r="C9" s="134">
        <f>+'bevételek egyszerűsített önk'!C9+'bevétel egyszerűsített óvoda'!C9</f>
        <v>24219221</v>
      </c>
      <c r="D9" s="134">
        <f>+'bevételek egyszerűsített önk'!D9+'bevétel egyszerűsített óvoda'!D9</f>
        <v>23347826</v>
      </c>
      <c r="E9" s="134">
        <f>+'bevételek egyszerűsített önk'!E9+'bevétel egyszerűsített óvoda'!E9</f>
        <v>23347826</v>
      </c>
    </row>
    <row r="10" spans="1:5" ht="15" customHeight="1">
      <c r="A10" s="5" t="s">
        <v>209</v>
      </c>
      <c r="B10" s="6" t="s">
        <v>210</v>
      </c>
      <c r="C10" s="134">
        <f>+'bevételek egyszerűsített önk'!C10+'bevétel egyszerűsített óvoda'!C10</f>
        <v>1800000</v>
      </c>
      <c r="D10" s="134">
        <f>+'bevételek egyszerűsített önk'!D10+'bevétel egyszerűsített óvoda'!D10</f>
        <v>1905376</v>
      </c>
      <c r="E10" s="134">
        <f>+'bevételek egyszerűsített önk'!E10+'bevétel egyszerűsített óvoda'!E10</f>
        <v>1905376</v>
      </c>
    </row>
    <row r="11" spans="1:5" ht="15" customHeight="1">
      <c r="A11" s="5" t="s">
        <v>211</v>
      </c>
      <c r="B11" s="6" t="s">
        <v>212</v>
      </c>
      <c r="C11" s="134">
        <f>+'bevételek egyszerűsített önk'!C11+'bevétel egyszerűsített óvoda'!C11</f>
        <v>0</v>
      </c>
      <c r="D11" s="134">
        <f>+'bevételek egyszerűsített önk'!D11+'bevétel egyszerűsített óvoda'!D11</f>
        <v>906780</v>
      </c>
      <c r="E11" s="134">
        <f>+'bevételek egyszerűsített önk'!E11+'bevétel egyszerűsített óvoda'!E11</f>
        <v>906780</v>
      </c>
    </row>
    <row r="12" spans="1:5" ht="15" customHeight="1">
      <c r="A12" s="5" t="s">
        <v>213</v>
      </c>
      <c r="B12" s="6" t="s">
        <v>214</v>
      </c>
      <c r="C12" s="134">
        <f>+'bevételek egyszerűsített önk'!C12+'bevétel egyszerűsített óvoda'!C12</f>
        <v>0</v>
      </c>
      <c r="D12" s="134">
        <f>+'bevételek egyszerűsített önk'!D12+'bevétel egyszerűsített óvoda'!D12</f>
        <v>418000</v>
      </c>
      <c r="E12" s="134">
        <f>+'bevételek egyszerűsített önk'!E12+'bevétel egyszerűsített óvoda'!E12</f>
        <v>418000</v>
      </c>
    </row>
    <row r="13" spans="1:5" ht="15" customHeight="1">
      <c r="A13" s="7" t="s">
        <v>459</v>
      </c>
      <c r="B13" s="8" t="s">
        <v>215</v>
      </c>
      <c r="C13" s="158">
        <f>+'bevételek egyszerűsített önk'!C13+'bevétel egyszerűsített óvoda'!C13</f>
        <v>80114424</v>
      </c>
      <c r="D13" s="158">
        <f>+'bevételek egyszerűsített önk'!D13+'bevétel egyszerűsített óvoda'!D13</f>
        <v>82352185</v>
      </c>
      <c r="E13" s="158">
        <f>+'bevételek egyszerűsített önk'!E13+'bevétel egyszerűsített óvoda'!E13</f>
        <v>82352185</v>
      </c>
    </row>
    <row r="14" spans="1:5" ht="15" customHeight="1">
      <c r="A14" s="5" t="s">
        <v>216</v>
      </c>
      <c r="B14" s="6" t="s">
        <v>217</v>
      </c>
      <c r="C14" s="134">
        <f>+'bevételek egyszerűsített önk'!C14+'bevétel egyszerűsített óvoda'!C14</f>
        <v>0</v>
      </c>
      <c r="D14" s="134">
        <f>+'bevételek egyszerűsített önk'!D14+'bevétel egyszerűsített óvoda'!D14</f>
        <v>0</v>
      </c>
      <c r="E14" s="134">
        <f>+'bevételek egyszerűsített önk'!E14+'bevétel egyszerűsített óvoda'!E14</f>
        <v>0</v>
      </c>
    </row>
    <row r="15" spans="1:5" ht="15" customHeight="1">
      <c r="A15" s="5" t="s">
        <v>218</v>
      </c>
      <c r="B15" s="6" t="s">
        <v>219</v>
      </c>
      <c r="C15" s="134">
        <f>+'bevételek egyszerűsített önk'!C15+'bevétel egyszerűsített óvoda'!C15</f>
        <v>0</v>
      </c>
      <c r="D15" s="134">
        <f>+'bevételek egyszerűsített önk'!D15+'bevétel egyszerűsített óvoda'!D15</f>
        <v>0</v>
      </c>
      <c r="E15" s="134">
        <f>+'bevételek egyszerűsített önk'!E15+'bevétel egyszerűsített óvoda'!E15</f>
        <v>0</v>
      </c>
    </row>
    <row r="16" spans="1:5" ht="15" customHeight="1">
      <c r="A16" s="5" t="s">
        <v>421</v>
      </c>
      <c r="B16" s="6" t="s">
        <v>220</v>
      </c>
      <c r="C16" s="134">
        <f>+'bevételek egyszerűsített önk'!C16+'bevétel egyszerűsített óvoda'!C16</f>
        <v>0</v>
      </c>
      <c r="D16" s="134">
        <f>+'bevételek egyszerűsített önk'!D16+'bevétel egyszerűsített óvoda'!D16</f>
        <v>0</v>
      </c>
      <c r="E16" s="134">
        <f>+'bevételek egyszerűsített önk'!E16+'bevétel egyszerűsített óvoda'!E16</f>
        <v>0</v>
      </c>
    </row>
    <row r="17" spans="1:5" ht="15" customHeight="1">
      <c r="A17" s="5" t="s">
        <v>422</v>
      </c>
      <c r="B17" s="6" t="s">
        <v>221</v>
      </c>
      <c r="C17" s="134">
        <f>+'bevételek egyszerűsített önk'!C17+'bevétel egyszerűsített óvoda'!C17</f>
        <v>0</v>
      </c>
      <c r="D17" s="134">
        <f>+'bevételek egyszerűsített önk'!D17+'bevétel egyszerűsített óvoda'!D17</f>
        <v>0</v>
      </c>
      <c r="E17" s="134">
        <f>+'bevételek egyszerűsített önk'!E17+'bevétel egyszerűsített óvoda'!E17</f>
        <v>0</v>
      </c>
    </row>
    <row r="18" spans="1:5" ht="15" customHeight="1">
      <c r="A18" s="5" t="s">
        <v>423</v>
      </c>
      <c r="B18" s="6" t="s">
        <v>222</v>
      </c>
      <c r="C18" s="134">
        <f>+'bevételek egyszerűsített önk'!C18+'bevétel egyszerűsített óvoda'!C18</f>
        <v>3142180</v>
      </c>
      <c r="D18" s="134">
        <f>+'bevételek egyszerűsített önk'!D18+'bevétel egyszerűsített óvoda'!D18</f>
        <v>10133234</v>
      </c>
      <c r="E18" s="134">
        <f>+'bevételek egyszerűsített önk'!E18+'bevétel egyszerűsített óvoda'!E18</f>
        <v>8843042</v>
      </c>
    </row>
    <row r="19" spans="1:5" ht="15" customHeight="1">
      <c r="A19" s="36" t="s">
        <v>460</v>
      </c>
      <c r="B19" s="42" t="s">
        <v>223</v>
      </c>
      <c r="C19" s="158">
        <f>+'bevételek egyszerűsített önk'!C19+'bevétel egyszerűsített óvoda'!C19</f>
        <v>83256604</v>
      </c>
      <c r="D19" s="158">
        <f>+'bevételek egyszerűsített önk'!D19+'bevétel egyszerűsített óvoda'!D19</f>
        <v>92485419</v>
      </c>
      <c r="E19" s="158">
        <f>+'bevételek egyszerűsített önk'!E19+'bevétel egyszerűsített óvoda'!E19</f>
        <v>91195227</v>
      </c>
    </row>
    <row r="20" spans="1:5" ht="15" customHeight="1">
      <c r="A20" s="5" t="s">
        <v>427</v>
      </c>
      <c r="B20" s="6" t="s">
        <v>232</v>
      </c>
      <c r="C20" s="134">
        <f>+'bevételek egyszerűsített önk'!C20+'bevétel egyszerűsített óvoda'!C20</f>
        <v>0</v>
      </c>
      <c r="D20" s="134">
        <f>+'bevételek egyszerűsített önk'!D20+'bevétel egyszerűsített óvoda'!D20</f>
        <v>0</v>
      </c>
      <c r="E20" s="134">
        <f>+'bevételek egyszerűsített önk'!E20+'bevétel egyszerűsített óvoda'!E20</f>
        <v>0</v>
      </c>
    </row>
    <row r="21" spans="1:5" ht="15" customHeight="1">
      <c r="A21" s="5" t="s">
        <v>428</v>
      </c>
      <c r="B21" s="6" t="s">
        <v>233</v>
      </c>
      <c r="C21" s="134">
        <f>+'bevételek egyszerűsített önk'!C21+'bevétel egyszerűsített óvoda'!C21</f>
        <v>0</v>
      </c>
      <c r="D21" s="134">
        <f>+'bevételek egyszerűsített önk'!D21+'bevétel egyszerűsített óvoda'!D21</f>
        <v>0</v>
      </c>
      <c r="E21" s="134">
        <f>+'bevételek egyszerűsített önk'!E21+'bevétel egyszerűsített óvoda'!E21</f>
        <v>0</v>
      </c>
    </row>
    <row r="22" spans="1:5" ht="15" customHeight="1">
      <c r="A22" s="7" t="s">
        <v>462</v>
      </c>
      <c r="B22" s="8" t="s">
        <v>234</v>
      </c>
      <c r="C22" s="158">
        <f>+'bevételek egyszerűsített önk'!C22+'bevétel egyszerűsített óvoda'!C22</f>
        <v>86398784</v>
      </c>
      <c r="D22" s="158">
        <f>+'bevételek egyszerűsített önk'!D22+'bevétel egyszerűsített óvoda'!D22</f>
        <v>102618653</v>
      </c>
      <c r="E22" s="158">
        <f>+'bevételek egyszerűsített önk'!E22+'bevétel egyszerűsített óvoda'!E22</f>
        <v>100038269</v>
      </c>
    </row>
    <row r="23" spans="1:5" ht="15" customHeight="1">
      <c r="A23" s="5" t="s">
        <v>429</v>
      </c>
      <c r="B23" s="6" t="s">
        <v>235</v>
      </c>
      <c r="C23" s="134">
        <f>+'bevételek egyszerűsített önk'!C23+'bevétel egyszerűsített óvoda'!C23</f>
        <v>0</v>
      </c>
      <c r="D23" s="134">
        <f>+'bevételek egyszerűsített önk'!D23+'bevétel egyszerűsített óvoda'!D23</f>
        <v>0</v>
      </c>
      <c r="E23" s="134">
        <f>+'bevételek egyszerűsített önk'!E23+'bevétel egyszerűsített óvoda'!E23</f>
        <v>0</v>
      </c>
    </row>
    <row r="24" spans="1:5" ht="15" customHeight="1">
      <c r="A24" s="5" t="s">
        <v>430</v>
      </c>
      <c r="B24" s="6" t="s">
        <v>236</v>
      </c>
      <c r="C24" s="134">
        <f>+'bevételek egyszerűsített önk'!C24+'bevétel egyszerűsített óvoda'!C24</f>
        <v>0</v>
      </c>
      <c r="D24" s="134">
        <f>+'bevételek egyszerűsített önk'!D24+'bevétel egyszerűsített óvoda'!D24</f>
        <v>0</v>
      </c>
      <c r="E24" s="134">
        <f>+'bevételek egyszerűsített önk'!E24+'bevétel egyszerűsített óvoda'!E24</f>
        <v>0</v>
      </c>
    </row>
    <row r="25" spans="1:5" ht="15" customHeight="1">
      <c r="A25" s="5" t="s">
        <v>431</v>
      </c>
      <c r="B25" s="6" t="s">
        <v>237</v>
      </c>
      <c r="C25" s="134">
        <f>+'bevételek egyszerűsített önk'!C25+'bevétel egyszerűsített óvoda'!C25</f>
        <v>16000000</v>
      </c>
      <c r="D25" s="134">
        <f>+'bevételek egyszerűsített önk'!D25+'bevétel egyszerűsített óvoda'!D25</f>
        <v>16000000</v>
      </c>
      <c r="E25" s="134">
        <f>+'bevételek egyszerűsített önk'!E25+'bevétel egyszerűsített óvoda'!E25</f>
        <v>12379836</v>
      </c>
    </row>
    <row r="26" spans="1:5" ht="15" customHeight="1">
      <c r="A26" s="5" t="s">
        <v>432</v>
      </c>
      <c r="B26" s="6" t="s">
        <v>238</v>
      </c>
      <c r="C26" s="134">
        <f>+'bevételek egyszerűsített önk'!C26+'bevétel egyszerűsített óvoda'!C26</f>
        <v>7000000</v>
      </c>
      <c r="D26" s="134">
        <f>+'bevételek egyszerűsített önk'!D26+'bevétel egyszerűsített óvoda'!D26</f>
        <v>7000000</v>
      </c>
      <c r="E26" s="134">
        <f>+'bevételek egyszerűsített önk'!E26+'bevétel egyszerűsített óvoda'!E26</f>
        <v>7457591</v>
      </c>
    </row>
    <row r="27" spans="1:5" ht="15" customHeight="1">
      <c r="A27" s="5" t="s">
        <v>433</v>
      </c>
      <c r="B27" s="6" t="s">
        <v>241</v>
      </c>
      <c r="C27" s="134">
        <f>+'bevételek egyszerűsített önk'!C27+'bevétel egyszerűsített óvoda'!C27</f>
        <v>0</v>
      </c>
      <c r="D27" s="134">
        <f>+'bevételek egyszerűsített önk'!D27+'bevétel egyszerűsített óvoda'!D27</f>
        <v>0</v>
      </c>
      <c r="E27" s="134">
        <f>+'bevételek egyszerűsített önk'!E27+'bevétel egyszerűsített óvoda'!E27</f>
        <v>0</v>
      </c>
    </row>
    <row r="28" spans="1:5" ht="15" customHeight="1">
      <c r="A28" s="5" t="s">
        <v>242</v>
      </c>
      <c r="B28" s="6" t="s">
        <v>243</v>
      </c>
      <c r="C28" s="134">
        <f>+'bevételek egyszerűsített önk'!C28+'bevétel egyszerűsített óvoda'!C28</f>
        <v>0</v>
      </c>
      <c r="D28" s="134">
        <f>+'bevételek egyszerűsített önk'!D28+'bevétel egyszerűsített óvoda'!D28</f>
        <v>0</v>
      </c>
      <c r="E28" s="134">
        <f>+'bevételek egyszerűsített önk'!E28+'bevétel egyszerűsített óvoda'!E28</f>
        <v>0</v>
      </c>
    </row>
    <row r="29" spans="1:5" ht="15" customHeight="1">
      <c r="A29" s="5" t="s">
        <v>434</v>
      </c>
      <c r="B29" s="6" t="s">
        <v>244</v>
      </c>
      <c r="C29" s="134">
        <f>+'bevételek egyszerűsített önk'!C29+'bevétel egyszerűsített óvoda'!C29</f>
        <v>3500000</v>
      </c>
      <c r="D29" s="134">
        <f>+'bevételek egyszerűsített önk'!D29+'bevétel egyszerűsített óvoda'!D29</f>
        <v>3500000</v>
      </c>
      <c r="E29" s="134">
        <f>+'bevételek egyszerűsített önk'!E29+'bevétel egyszerűsített óvoda'!E29</f>
        <v>3866590</v>
      </c>
    </row>
    <row r="30" spans="1:5" ht="15" customHeight="1">
      <c r="A30" s="5" t="s">
        <v>435</v>
      </c>
      <c r="B30" s="6" t="s">
        <v>249</v>
      </c>
      <c r="C30" s="134">
        <f>+'bevételek egyszerűsített önk'!C30+'bevétel egyszerűsített óvoda'!C30</f>
        <v>160000</v>
      </c>
      <c r="D30" s="134">
        <f>+'bevételek egyszerűsített önk'!D30+'bevétel egyszerűsített óvoda'!D30</f>
        <v>160000</v>
      </c>
      <c r="E30" s="134">
        <f>+'bevételek egyszerűsített önk'!E30+'bevétel egyszerűsített óvoda'!E30</f>
        <v>255800</v>
      </c>
    </row>
    <row r="31" spans="1:5" ht="15" customHeight="1">
      <c r="A31" s="7" t="s">
        <v>463</v>
      </c>
      <c r="B31" s="8" t="s">
        <v>252</v>
      </c>
      <c r="C31" s="158">
        <f>+'bevételek egyszerűsített önk'!C31+'bevétel egyszerűsített óvoda'!C31</f>
        <v>10660000</v>
      </c>
      <c r="D31" s="158">
        <f>+'bevételek egyszerűsített önk'!D31+'bevétel egyszerűsített óvoda'!D31</f>
        <v>10660000</v>
      </c>
      <c r="E31" s="158">
        <f>+'bevételek egyszerűsített önk'!E31+'bevétel egyszerűsített óvoda'!E31</f>
        <v>11579981</v>
      </c>
    </row>
    <row r="32" spans="1:5" ht="15" customHeight="1">
      <c r="A32" s="5" t="s">
        <v>436</v>
      </c>
      <c r="B32" s="6" t="s">
        <v>253</v>
      </c>
      <c r="C32" s="134">
        <f>+'bevételek egyszerűsített önk'!C32+'bevétel egyszerűsített óvoda'!C32</f>
        <v>200000</v>
      </c>
      <c r="D32" s="134">
        <f>+'bevételek egyszerűsített önk'!D32+'bevétel egyszerűsített óvoda'!D32</f>
        <v>200000</v>
      </c>
      <c r="E32" s="134">
        <f>+'bevételek egyszerűsített önk'!E32+'bevétel egyszerűsített óvoda'!E32</f>
        <v>1209537</v>
      </c>
    </row>
    <row r="33" spans="1:5" ht="15" customHeight="1">
      <c r="A33" s="36" t="s">
        <v>464</v>
      </c>
      <c r="B33" s="42" t="s">
        <v>254</v>
      </c>
      <c r="C33" s="158">
        <f>+'bevételek egyszerűsített önk'!C33+'bevétel egyszerűsített óvoda'!C33</f>
        <v>26860000</v>
      </c>
      <c r="D33" s="158">
        <f>+'bevételek egyszerűsített önk'!D33+'bevétel egyszerűsített óvoda'!D33</f>
        <v>26860000</v>
      </c>
      <c r="E33" s="158">
        <f>+'bevételek egyszerűsített önk'!E33+'bevétel egyszerűsített óvoda'!E33</f>
        <v>25169354</v>
      </c>
    </row>
    <row r="34" spans="1:5" ht="15" customHeight="1">
      <c r="A34" s="12" t="s">
        <v>255</v>
      </c>
      <c r="B34" s="6" t="s">
        <v>256</v>
      </c>
      <c r="C34" s="134">
        <f>+'bevételek egyszerűsített önk'!C34+'bevétel egyszerűsített óvoda'!C34</f>
        <v>0</v>
      </c>
      <c r="D34" s="134">
        <f>+'bevételek egyszerűsített önk'!D34+'bevétel egyszerűsített óvoda'!D34</f>
        <v>0</v>
      </c>
      <c r="E34" s="134">
        <f>+'bevételek egyszerűsített önk'!E34+'bevétel egyszerűsített óvoda'!E34</f>
        <v>0</v>
      </c>
    </row>
    <row r="35" spans="1:5" ht="15" customHeight="1">
      <c r="A35" s="12" t="s">
        <v>437</v>
      </c>
      <c r="B35" s="6" t="s">
        <v>257</v>
      </c>
      <c r="C35" s="134">
        <f>+'bevételek egyszerűsített önk'!C35+'bevétel egyszerűsített óvoda'!C35</f>
        <v>4930000</v>
      </c>
      <c r="D35" s="134">
        <f>+'bevételek egyszerűsített önk'!D35+'bevétel egyszerűsített óvoda'!D35</f>
        <v>4930000</v>
      </c>
      <c r="E35" s="134">
        <f>+'bevételek egyszerűsített önk'!E35+'bevétel egyszerűsített óvoda'!E35</f>
        <v>4574884</v>
      </c>
    </row>
    <row r="36" spans="1:5" ht="15" customHeight="1">
      <c r="A36" s="12" t="s">
        <v>438</v>
      </c>
      <c r="B36" s="6" t="s">
        <v>258</v>
      </c>
      <c r="C36" s="134">
        <f>+'bevételek egyszerűsített önk'!C36+'bevétel egyszerűsített óvoda'!C36</f>
        <v>0</v>
      </c>
      <c r="D36" s="134">
        <f>+'bevételek egyszerűsített önk'!D36+'bevétel egyszerűsített óvoda'!D36</f>
        <v>0</v>
      </c>
      <c r="E36" s="134">
        <f>+'bevételek egyszerűsített önk'!E36+'bevétel egyszerűsített óvoda'!E36</f>
        <v>0</v>
      </c>
    </row>
    <row r="37" spans="1:5" ht="15" customHeight="1">
      <c r="A37" s="12" t="s">
        <v>439</v>
      </c>
      <c r="B37" s="6" t="s">
        <v>259</v>
      </c>
      <c r="C37" s="134">
        <f>+'bevételek egyszerűsített önk'!C37+'bevétel egyszerűsített óvoda'!C37</f>
        <v>0</v>
      </c>
      <c r="D37" s="134">
        <f>+'bevételek egyszerűsített önk'!D37+'bevétel egyszerűsített óvoda'!D37</f>
        <v>0</v>
      </c>
      <c r="E37" s="134">
        <f>+'bevételek egyszerűsített önk'!E37+'bevétel egyszerűsített óvoda'!E37</f>
        <v>0</v>
      </c>
    </row>
    <row r="38" spans="1:5" ht="15" customHeight="1">
      <c r="A38" s="12" t="s">
        <v>260</v>
      </c>
      <c r="B38" s="6" t="s">
        <v>261</v>
      </c>
      <c r="C38" s="134">
        <f>+'bevételek egyszerűsített önk'!C38+'bevétel egyszerűsített óvoda'!C38</f>
        <v>7264290</v>
      </c>
      <c r="D38" s="134">
        <f>+'bevételek egyszerűsített önk'!D38+'bevétel egyszerűsített óvoda'!D38</f>
        <v>7297642</v>
      </c>
      <c r="E38" s="134">
        <f>+'bevételek egyszerűsített önk'!E38+'bevétel egyszerűsített óvoda'!E38</f>
        <v>5741387</v>
      </c>
    </row>
    <row r="39" spans="1:5" ht="15" customHeight="1">
      <c r="A39" s="12" t="s">
        <v>262</v>
      </c>
      <c r="B39" s="6" t="s">
        <v>263</v>
      </c>
      <c r="C39" s="134">
        <f>+'bevételek egyszerűsített önk'!C39+'bevétel egyszerűsített óvoda'!C39</f>
        <v>2690207</v>
      </c>
      <c r="D39" s="134">
        <f>+'bevételek egyszerűsített önk'!D39+'bevétel egyszerűsített óvoda'!D39</f>
        <v>2690207</v>
      </c>
      <c r="E39" s="134">
        <f>+'bevételek egyszerűsített önk'!E39+'bevétel egyszerűsített óvoda'!E39</f>
        <v>2142932</v>
      </c>
    </row>
    <row r="40" spans="1:5" ht="15" customHeight="1">
      <c r="A40" s="12" t="s">
        <v>264</v>
      </c>
      <c r="B40" s="6" t="s">
        <v>265</v>
      </c>
      <c r="C40" s="134">
        <f>+'bevételek egyszerűsített önk'!C40+'bevétel egyszerűsített óvoda'!C40</f>
        <v>0</v>
      </c>
      <c r="D40" s="134">
        <f>+'bevételek egyszerűsített önk'!D40+'bevétel egyszerűsített óvoda'!D40</f>
        <v>0</v>
      </c>
      <c r="E40" s="134">
        <f>+'bevételek egyszerűsített önk'!E40+'bevétel egyszerűsített óvoda'!E40</f>
        <v>0</v>
      </c>
    </row>
    <row r="41" spans="1:5" ht="15" customHeight="1">
      <c r="A41" s="12" t="s">
        <v>440</v>
      </c>
      <c r="B41" s="6" t="s">
        <v>266</v>
      </c>
      <c r="C41" s="134">
        <f>+'bevételek egyszerűsített önk'!C41+'bevétel egyszerűsített óvoda'!C41</f>
        <v>0</v>
      </c>
      <c r="D41" s="134">
        <f>+'bevételek egyszerűsített önk'!D41+'bevétel egyszerűsített óvoda'!D41</f>
        <v>0</v>
      </c>
      <c r="E41" s="134">
        <f>+'bevételek egyszerűsített önk'!E41+'bevétel egyszerűsített óvoda'!E41</f>
        <v>75</v>
      </c>
    </row>
    <row r="42" spans="1:5" ht="15" customHeight="1">
      <c r="A42" s="12" t="s">
        <v>441</v>
      </c>
      <c r="B42" s="6" t="s">
        <v>267</v>
      </c>
      <c r="C42" s="134">
        <f>+'bevételek egyszerűsített önk'!C42+'bevétel egyszerűsített óvoda'!C42</f>
        <v>0</v>
      </c>
      <c r="D42" s="134">
        <f>+'bevételek egyszerűsített önk'!D42+'bevétel egyszerűsített óvoda'!D42</f>
        <v>0</v>
      </c>
      <c r="E42" s="134">
        <f>+'bevételek egyszerűsített önk'!E42+'bevétel egyszerűsített óvoda'!E42</f>
        <v>0</v>
      </c>
    </row>
    <row r="43" spans="1:5" ht="15" customHeight="1">
      <c r="A43" s="12" t="s">
        <v>900</v>
      </c>
      <c r="B43" s="6" t="s">
        <v>268</v>
      </c>
      <c r="C43" s="134">
        <f>+'bevételek egyszerűsített önk'!C43+'bevétel egyszerűsített óvoda'!C43</f>
        <v>0</v>
      </c>
      <c r="D43" s="134">
        <f>+'bevételek egyszerűsített önk'!D43+'bevétel egyszerűsített óvoda'!D43</f>
        <v>357141</v>
      </c>
      <c r="E43" s="134">
        <f>+'bevételek egyszerűsített önk'!E43+'bevétel egyszerűsített óvoda'!E43</f>
        <v>357141</v>
      </c>
    </row>
    <row r="44" spans="1:5" ht="15" customHeight="1">
      <c r="A44" s="12" t="s">
        <v>442</v>
      </c>
      <c r="B44" s="6" t="s">
        <v>901</v>
      </c>
      <c r="C44" s="134">
        <f>+'bevételek egyszerűsített önk'!C44+'bevétel egyszerűsített óvoda'!C44</f>
        <v>0</v>
      </c>
      <c r="D44" s="134">
        <f>+'bevételek egyszerűsített önk'!D44+'bevétel egyszerűsített óvoda'!D44</f>
        <v>0</v>
      </c>
      <c r="E44" s="134">
        <f>+'bevételek egyszerűsített önk'!E44+'bevétel egyszerűsített óvoda'!E44</f>
        <v>416600</v>
      </c>
    </row>
    <row r="45" spans="1:5" ht="15" customHeight="1">
      <c r="A45" s="41" t="s">
        <v>465</v>
      </c>
      <c r="B45" s="42" t="s">
        <v>269</v>
      </c>
      <c r="C45" s="158">
        <f>+'bevételek egyszerűsített önk'!C45+'bevétel egyszerűsített óvoda'!C45</f>
        <v>14884497</v>
      </c>
      <c r="D45" s="158">
        <f>+'bevételek egyszerűsített önk'!D45+'bevétel egyszerűsített óvoda'!D45</f>
        <v>15274990</v>
      </c>
      <c r="E45" s="158">
        <f>+'bevételek egyszerűsített önk'!E45+'bevétel egyszerűsített óvoda'!E45</f>
        <v>13233019</v>
      </c>
    </row>
    <row r="46" spans="1:5" ht="15" customHeight="1">
      <c r="A46" s="12" t="s">
        <v>278</v>
      </c>
      <c r="B46" s="6" t="s">
        <v>279</v>
      </c>
      <c r="C46" s="134">
        <f>+'bevételek egyszerűsített önk'!C46+'bevétel egyszerűsített óvoda'!C46</f>
        <v>0</v>
      </c>
      <c r="D46" s="134">
        <f>+'bevételek egyszerűsített önk'!D46+'bevétel egyszerűsített óvoda'!D46</f>
        <v>0</v>
      </c>
      <c r="E46" s="134">
        <f>+'bevételek egyszerűsített önk'!E46+'bevétel egyszerűsített óvoda'!E46</f>
        <v>0</v>
      </c>
    </row>
    <row r="47" spans="1:5" ht="15" customHeight="1">
      <c r="A47" s="5" t="s">
        <v>446</v>
      </c>
      <c r="B47" s="6" t="s">
        <v>280</v>
      </c>
      <c r="C47" s="134">
        <f>+'bevételek egyszerűsített önk'!C47+'bevétel egyszerűsített óvoda'!C47</f>
        <v>0</v>
      </c>
      <c r="D47" s="134">
        <f>+'bevételek egyszerűsített önk'!D47+'bevétel egyszerűsített óvoda'!D47</f>
        <v>0</v>
      </c>
      <c r="E47" s="134">
        <f>+'bevételek egyszerűsített önk'!E47+'bevétel egyszerűsített óvoda'!E47</f>
        <v>0</v>
      </c>
    </row>
    <row r="48" spans="1:5" ht="15" customHeight="1">
      <c r="A48" s="12" t="s">
        <v>447</v>
      </c>
      <c r="B48" s="6" t="s">
        <v>281</v>
      </c>
      <c r="C48" s="134">
        <f>+'bevételek egyszerűsített önk'!C48+'bevétel egyszerűsített óvoda'!C48</f>
        <v>0</v>
      </c>
      <c r="D48" s="134">
        <f>+'bevételek egyszerűsített önk'!D48+'bevétel egyszerűsített óvoda'!D48</f>
        <v>0</v>
      </c>
      <c r="E48" s="134">
        <f>+'bevételek egyszerűsített önk'!E48+'bevétel egyszerűsített óvoda'!E48</f>
        <v>0</v>
      </c>
    </row>
    <row r="49" spans="1:5" ht="15" customHeight="1">
      <c r="A49" s="36" t="s">
        <v>467</v>
      </c>
      <c r="B49" s="42" t="s">
        <v>282</v>
      </c>
      <c r="C49" s="158">
        <f>+'bevételek egyszerűsített önk'!C49+'bevétel egyszerűsített óvoda'!C49</f>
        <v>0</v>
      </c>
      <c r="D49" s="158">
        <f>+'bevételek egyszerűsített önk'!D49+'bevétel egyszerűsített óvoda'!D49</f>
        <v>0</v>
      </c>
      <c r="E49" s="158">
        <f>+'bevételek egyszerűsített önk'!E49+'bevétel egyszerűsített óvoda'!E49</f>
        <v>0</v>
      </c>
    </row>
    <row r="50" spans="1:5" ht="15" customHeight="1">
      <c r="A50" s="94" t="s">
        <v>530</v>
      </c>
      <c r="B50" s="96"/>
      <c r="C50" s="206">
        <f>+'bevételek egyszerűsített önk'!C50+'bevétel egyszerűsített óvoda'!C50</f>
        <v>125001101</v>
      </c>
      <c r="D50" s="206">
        <f>+'bevételek egyszerűsített önk'!D50+'bevétel egyszerűsített óvoda'!D50</f>
        <v>134620409</v>
      </c>
      <c r="E50" s="206">
        <f>+'bevételek egyszerűsített önk'!E50+'bevétel egyszerűsített óvoda'!E50</f>
        <v>129597600</v>
      </c>
    </row>
    <row r="51" spans="1:5" ht="15" customHeight="1">
      <c r="A51" s="5" t="s">
        <v>224</v>
      </c>
      <c r="B51" s="6" t="s">
        <v>225</v>
      </c>
      <c r="C51" s="134">
        <f>+'bevételek egyszerűsített önk'!C51+'bevétel egyszerűsített óvoda'!C51</f>
        <v>0</v>
      </c>
      <c r="D51" s="134">
        <f>+'bevételek egyszerűsített önk'!D51+'bevétel egyszerűsített óvoda'!D51</f>
        <v>15000000</v>
      </c>
      <c r="E51" s="134">
        <f>+'bevételek egyszerűsített önk'!E51+'bevétel egyszerűsített óvoda'!E51</f>
        <v>15000000</v>
      </c>
    </row>
    <row r="52" spans="1:5" ht="15" customHeight="1">
      <c r="A52" s="5" t="s">
        <v>226</v>
      </c>
      <c r="B52" s="6" t="s">
        <v>227</v>
      </c>
      <c r="C52" s="134">
        <f>+'bevételek egyszerűsített önk'!C52+'bevétel egyszerűsített óvoda'!C52</f>
        <v>0</v>
      </c>
      <c r="D52" s="134">
        <f>+'bevételek egyszerűsített önk'!D52+'bevétel egyszerűsített óvoda'!D52</f>
        <v>0</v>
      </c>
      <c r="E52" s="134">
        <f>+'bevételek egyszerűsített önk'!E52+'bevétel egyszerűsített óvoda'!E52</f>
        <v>0</v>
      </c>
    </row>
    <row r="53" spans="1:5" ht="15" customHeight="1">
      <c r="A53" s="5" t="s">
        <v>424</v>
      </c>
      <c r="B53" s="6" t="s">
        <v>228</v>
      </c>
      <c r="C53" s="134">
        <f>+'bevételek egyszerűsített önk'!C53+'bevétel egyszerűsített óvoda'!C53</f>
        <v>0</v>
      </c>
      <c r="D53" s="134">
        <f>+'bevételek egyszerűsített önk'!D53+'bevétel egyszerűsített óvoda'!D53</f>
        <v>0</v>
      </c>
      <c r="E53" s="134">
        <f>+'bevételek egyszerűsített önk'!E53+'bevétel egyszerűsített óvoda'!E53</f>
        <v>0</v>
      </c>
    </row>
    <row r="54" spans="1:5" ht="15" customHeight="1">
      <c r="A54" s="5" t="s">
        <v>425</v>
      </c>
      <c r="B54" s="6" t="s">
        <v>229</v>
      </c>
      <c r="C54" s="134">
        <f>+'bevételek egyszerűsített önk'!C54+'bevétel egyszerűsített óvoda'!C54</f>
        <v>0</v>
      </c>
      <c r="D54" s="134">
        <f>+'bevételek egyszerűsített önk'!D54+'bevétel egyszerűsített óvoda'!D54</f>
        <v>0</v>
      </c>
      <c r="E54" s="134">
        <f>+'bevételek egyszerűsített önk'!E54+'bevétel egyszerűsített óvoda'!E54</f>
        <v>0</v>
      </c>
    </row>
    <row r="55" spans="1:5" ht="15" customHeight="1">
      <c r="A55" s="5" t="s">
        <v>426</v>
      </c>
      <c r="B55" s="6" t="s">
        <v>230</v>
      </c>
      <c r="C55" s="134">
        <f>+'bevételek egyszerűsített önk'!C55+'bevétel egyszerűsített óvoda'!C55</f>
        <v>29512707</v>
      </c>
      <c r="D55" s="134">
        <f>+'bevételek egyszerűsített önk'!D55+'bevétel egyszerűsített óvoda'!D55</f>
        <v>35199717</v>
      </c>
      <c r="E55" s="134">
        <f>+'bevételek egyszerűsített önk'!E55+'bevétel egyszerűsített óvoda'!E55</f>
        <v>26848675</v>
      </c>
    </row>
    <row r="56" spans="1:5" ht="15" customHeight="1">
      <c r="A56" s="36" t="s">
        <v>461</v>
      </c>
      <c r="B56" s="42" t="s">
        <v>231</v>
      </c>
      <c r="C56" s="158">
        <f>+'bevételek egyszerűsített önk'!C56+'bevétel egyszerűsített óvoda'!C56</f>
        <v>29512707</v>
      </c>
      <c r="D56" s="158">
        <f>+'bevételek egyszerűsített önk'!D56+'bevétel egyszerűsített óvoda'!D56</f>
        <v>50199717</v>
      </c>
      <c r="E56" s="158">
        <f>+'bevételek egyszerűsített önk'!E56+'bevétel egyszerűsített óvoda'!E56</f>
        <v>41848675</v>
      </c>
    </row>
    <row r="57" spans="1:5" ht="15" customHeight="1">
      <c r="A57" s="12" t="s">
        <v>443</v>
      </c>
      <c r="B57" s="6" t="s">
        <v>270</v>
      </c>
      <c r="C57" s="134">
        <f>+'bevételek egyszerűsített önk'!C57+'bevétel egyszerűsített óvoda'!C57</f>
        <v>0</v>
      </c>
      <c r="D57" s="134">
        <f>+'bevételek egyszerűsített önk'!D57+'bevétel egyszerűsített óvoda'!D57</f>
        <v>0</v>
      </c>
      <c r="E57" s="134">
        <f>+'bevételek egyszerűsített önk'!E57+'bevétel egyszerűsített óvoda'!E57</f>
        <v>0</v>
      </c>
    </row>
    <row r="58" spans="1:5" ht="15" customHeight="1">
      <c r="A58" s="12" t="s">
        <v>444</v>
      </c>
      <c r="B58" s="6" t="s">
        <v>271</v>
      </c>
      <c r="C58" s="134">
        <f>+'bevételek egyszerűsített önk'!C58+'bevétel egyszerűsített óvoda'!C58</f>
        <v>2500000</v>
      </c>
      <c r="D58" s="134">
        <f>+'bevételek egyszerűsített önk'!D58+'bevétel egyszerűsített óvoda'!D58</f>
        <v>2500000</v>
      </c>
      <c r="E58" s="134">
        <f>+'bevételek egyszerűsített önk'!E58+'bevétel egyszerűsített óvoda'!E58</f>
        <v>2700000</v>
      </c>
    </row>
    <row r="59" spans="1:5" ht="15" customHeight="1">
      <c r="A59" s="12" t="s">
        <v>272</v>
      </c>
      <c r="B59" s="6" t="s">
        <v>273</v>
      </c>
      <c r="C59" s="134">
        <f>+'bevételek egyszerűsített önk'!C59+'bevétel egyszerűsített óvoda'!C59</f>
        <v>0</v>
      </c>
      <c r="D59" s="134">
        <f>+'bevételek egyszerűsített önk'!D59+'bevétel egyszerűsített óvoda'!D59</f>
        <v>0</v>
      </c>
      <c r="E59" s="134">
        <f>+'bevételek egyszerűsített önk'!E59+'bevétel egyszerűsített óvoda'!E59</f>
        <v>0</v>
      </c>
    </row>
    <row r="60" spans="1:5" ht="15" customHeight="1">
      <c r="A60" s="12" t="s">
        <v>445</v>
      </c>
      <c r="B60" s="6" t="s">
        <v>274</v>
      </c>
      <c r="C60" s="134">
        <f>+'bevételek egyszerűsített önk'!C60+'bevétel egyszerűsített óvoda'!C60</f>
        <v>0</v>
      </c>
      <c r="D60" s="134">
        <f>+'bevételek egyszerűsített önk'!D60+'bevétel egyszerűsített óvoda'!D60</f>
        <v>0</v>
      </c>
      <c r="E60" s="134">
        <f>+'bevételek egyszerűsített önk'!E60+'bevétel egyszerűsített óvoda'!E60</f>
        <v>0</v>
      </c>
    </row>
    <row r="61" spans="1:5" ht="15" customHeight="1">
      <c r="A61" s="12" t="s">
        <v>275</v>
      </c>
      <c r="B61" s="6" t="s">
        <v>276</v>
      </c>
      <c r="C61" s="134">
        <f>+'bevételek egyszerűsített önk'!C61+'bevétel egyszerűsített óvoda'!C61</f>
        <v>0</v>
      </c>
      <c r="D61" s="134">
        <f>+'bevételek egyszerűsített önk'!D61+'bevétel egyszerűsített óvoda'!D61</f>
        <v>0</v>
      </c>
      <c r="E61" s="134">
        <f>+'bevételek egyszerűsített önk'!E61+'bevétel egyszerűsített óvoda'!E61</f>
        <v>0</v>
      </c>
    </row>
    <row r="62" spans="1:5" ht="15" customHeight="1">
      <c r="A62" s="36" t="s">
        <v>466</v>
      </c>
      <c r="B62" s="42" t="s">
        <v>277</v>
      </c>
      <c r="C62" s="158">
        <f>+'bevételek egyszerűsített önk'!C62+'bevétel egyszerűsített óvoda'!C62</f>
        <v>2500000</v>
      </c>
      <c r="D62" s="158">
        <f>+'bevételek egyszerűsített önk'!D62+'bevétel egyszerűsített óvoda'!D62</f>
        <v>2500000</v>
      </c>
      <c r="E62" s="158">
        <f>+'bevételek egyszerűsített önk'!E62+'bevétel egyszerűsített óvoda'!E62</f>
        <v>2700000</v>
      </c>
    </row>
    <row r="63" spans="1:5" ht="15" customHeight="1">
      <c r="A63" s="12" t="s">
        <v>283</v>
      </c>
      <c r="B63" s="6" t="s">
        <v>284</v>
      </c>
      <c r="C63" s="134">
        <f>+'bevételek egyszerűsített önk'!C63+'bevétel egyszerűsített óvoda'!C63</f>
        <v>0</v>
      </c>
      <c r="D63" s="134">
        <f>+'bevételek egyszerűsített önk'!D63+'bevétel egyszerűsített óvoda'!D63</f>
        <v>0</v>
      </c>
      <c r="E63" s="134">
        <f>+'bevételek egyszerűsített önk'!E63+'bevétel egyszerűsített óvoda'!E63</f>
        <v>0</v>
      </c>
    </row>
    <row r="64" spans="1:5" ht="15" customHeight="1">
      <c r="A64" s="5" t="s">
        <v>448</v>
      </c>
      <c r="B64" s="6" t="s">
        <v>285</v>
      </c>
      <c r="C64" s="134">
        <f>+'bevételek egyszerűsített önk'!C64+'bevétel egyszerűsített óvoda'!C64</f>
        <v>0</v>
      </c>
      <c r="D64" s="134">
        <f>+'bevételek egyszerűsített önk'!D64+'bevétel egyszerűsített óvoda'!D64</f>
        <v>0</v>
      </c>
      <c r="E64" s="134">
        <f>+'bevételek egyszerűsített önk'!E64+'bevétel egyszerűsített óvoda'!E64</f>
        <v>0</v>
      </c>
    </row>
    <row r="65" spans="1:5" ht="15" customHeight="1">
      <c r="A65" s="12" t="s">
        <v>449</v>
      </c>
      <c r="B65" s="6" t="s">
        <v>286</v>
      </c>
      <c r="C65" s="134">
        <f>+'bevételek egyszerűsített önk'!C65+'bevétel egyszerűsített óvoda'!C65</f>
        <v>0</v>
      </c>
      <c r="D65" s="134">
        <f>+'bevételek egyszerűsített önk'!D65+'bevétel egyszerűsített óvoda'!D65</f>
        <v>0</v>
      </c>
      <c r="E65" s="134">
        <f>+'bevételek egyszerűsített önk'!E65+'bevétel egyszerűsített óvoda'!E65</f>
        <v>135000</v>
      </c>
    </row>
    <row r="66" spans="1:5" ht="15" customHeight="1">
      <c r="A66" s="36" t="s">
        <v>469</v>
      </c>
      <c r="B66" s="42" t="s">
        <v>287</v>
      </c>
      <c r="C66" s="158">
        <f>+'bevételek egyszerűsített önk'!C66+'bevétel egyszerűsített óvoda'!C66</f>
        <v>0</v>
      </c>
      <c r="D66" s="158">
        <f>+'bevételek egyszerűsített önk'!D66+'bevétel egyszerűsített óvoda'!D66</f>
        <v>0</v>
      </c>
      <c r="E66" s="158">
        <f>+'bevételek egyszerűsített önk'!E66+'bevétel egyszerűsített óvoda'!E66</f>
        <v>135000</v>
      </c>
    </row>
    <row r="67" spans="1:5" ht="15" customHeight="1">
      <c r="A67" s="94" t="s">
        <v>529</v>
      </c>
      <c r="B67" s="96"/>
      <c r="C67" s="206">
        <f>+'bevételek egyszerűsített önk'!C67+'bevétel egyszerűsített óvoda'!C67</f>
        <v>32012707</v>
      </c>
      <c r="D67" s="206">
        <f>+'bevételek egyszerűsített önk'!D67+'bevétel egyszerűsített óvoda'!D67</f>
        <v>52699717</v>
      </c>
      <c r="E67" s="206">
        <f>+'bevételek egyszerűsített önk'!E67+'bevétel egyszerűsített óvoda'!E67</f>
        <v>44683675</v>
      </c>
    </row>
    <row r="68" spans="1:5" ht="15.75">
      <c r="A68" s="101" t="s">
        <v>468</v>
      </c>
      <c r="B68" s="97" t="s">
        <v>288</v>
      </c>
      <c r="C68" s="195">
        <f>+'bevételek egyszerűsített önk'!C68+'bevétel egyszerűsített óvoda'!C68</f>
        <v>157013808</v>
      </c>
      <c r="D68" s="195">
        <f>+'bevételek egyszerűsített önk'!D68+'bevétel egyszerűsített óvoda'!D68</f>
        <v>187320126</v>
      </c>
      <c r="E68" s="195">
        <f>+'bevételek egyszerűsített önk'!E68+'bevétel egyszerűsített óvoda'!E68</f>
        <v>174281275</v>
      </c>
    </row>
    <row r="69" spans="1:5" ht="15.75">
      <c r="A69" s="102" t="s">
        <v>582</v>
      </c>
      <c r="B69" s="185"/>
      <c r="C69" s="204">
        <f>+'bevételek egyszerűsített önk'!C69+'bevétel egyszerűsített óvoda'!C69</f>
        <v>-41069966</v>
      </c>
      <c r="D69" s="204">
        <f>+'bevételek egyszerűsített önk'!D69+'bevétel egyszerűsített óvoda'!D69</f>
        <v>-42483370</v>
      </c>
      <c r="E69" s="204">
        <f>+'bevételek egyszerűsített önk'!E69+'bevétel egyszerűsített óvoda'!E69</f>
        <v>-4870612</v>
      </c>
    </row>
    <row r="70" spans="1:5" ht="15.75">
      <c r="A70" s="102" t="s">
        <v>583</v>
      </c>
      <c r="B70" s="185"/>
      <c r="C70" s="204">
        <f>+'bevételek egyszerűsített önk'!C70+'bevétel egyszerűsített óvoda'!C70</f>
        <v>-33602168</v>
      </c>
      <c r="D70" s="204">
        <f>+'bevételek egyszerűsített önk'!D70+'bevétel egyszerűsített óvoda'!D70</f>
        <v>-38509296</v>
      </c>
      <c r="E70" s="204">
        <f>+'bevételek egyszerűsített önk'!E70+'bevétel egyszerűsített óvoda'!E70</f>
        <v>9281496</v>
      </c>
    </row>
    <row r="71" spans="1:5" ht="15">
      <c r="A71" s="34" t="s">
        <v>450</v>
      </c>
      <c r="B71" s="5" t="s">
        <v>289</v>
      </c>
      <c r="C71" s="134">
        <f>+'bevételek egyszerűsített önk'!C71+'bevétel egyszerűsített óvoda'!C71</f>
        <v>0</v>
      </c>
      <c r="D71" s="134">
        <f>+'bevételek egyszerűsített önk'!D71+'bevétel egyszerűsített óvoda'!D71</f>
        <v>0</v>
      </c>
      <c r="E71" s="134">
        <f>+'bevételek egyszerűsített önk'!E71+'bevétel egyszerűsített óvoda'!E71</f>
        <v>0</v>
      </c>
    </row>
    <row r="72" spans="1:5" ht="15">
      <c r="A72" s="12" t="s">
        <v>290</v>
      </c>
      <c r="B72" s="5" t="s">
        <v>291</v>
      </c>
      <c r="C72" s="134">
        <f>+'bevételek egyszerűsített önk'!C72+'bevétel egyszerűsített óvoda'!C72</f>
        <v>0</v>
      </c>
      <c r="D72" s="134">
        <f>+'bevételek egyszerűsített önk'!D72+'bevétel egyszerűsített óvoda'!D72</f>
        <v>0</v>
      </c>
      <c r="E72" s="134">
        <f>+'bevételek egyszerűsített önk'!E72+'bevétel egyszerűsített óvoda'!E72</f>
        <v>0</v>
      </c>
    </row>
    <row r="73" spans="1:5" ht="15">
      <c r="A73" s="34" t="s">
        <v>451</v>
      </c>
      <c r="B73" s="5" t="s">
        <v>292</v>
      </c>
      <c r="C73" s="134">
        <f>+'bevételek egyszerűsített önk'!C73+'bevétel egyszerűsített óvoda'!C73</f>
        <v>0</v>
      </c>
      <c r="D73" s="134">
        <f>+'bevételek egyszerűsített önk'!D73+'bevétel egyszerűsített óvoda'!D73</f>
        <v>0</v>
      </c>
      <c r="E73" s="134">
        <f>+'bevételek egyszerűsített önk'!E73+'bevétel egyszerűsített óvoda'!E73</f>
        <v>0</v>
      </c>
    </row>
    <row r="74" spans="1:5" ht="15">
      <c r="A74" s="14" t="s">
        <v>470</v>
      </c>
      <c r="B74" s="7" t="s">
        <v>293</v>
      </c>
      <c r="C74" s="158">
        <f>+'bevételek egyszerűsített önk'!C74+'bevétel egyszerűsített óvoda'!C74</f>
        <v>0</v>
      </c>
      <c r="D74" s="158">
        <f>+'bevételek egyszerűsített önk'!D74+'bevétel egyszerűsített óvoda'!D74</f>
        <v>0</v>
      </c>
      <c r="E74" s="158">
        <f>+'bevételek egyszerűsített önk'!E74+'bevétel egyszerűsített óvoda'!E74</f>
        <v>0</v>
      </c>
    </row>
    <row r="75" spans="1:5" ht="15">
      <c r="A75" s="12" t="s">
        <v>452</v>
      </c>
      <c r="B75" s="5" t="s">
        <v>294</v>
      </c>
      <c r="C75" s="134">
        <f>+'bevételek egyszerűsített önk'!C75+'bevétel egyszerűsített óvoda'!C75</f>
        <v>0</v>
      </c>
      <c r="D75" s="134">
        <f>+'bevételek egyszerűsített önk'!D75+'bevétel egyszerűsített óvoda'!D75</f>
        <v>0</v>
      </c>
      <c r="E75" s="134">
        <f>+'bevételek egyszerűsített önk'!E75+'bevétel egyszerűsített óvoda'!E75</f>
        <v>0</v>
      </c>
    </row>
    <row r="76" spans="1:5" ht="15">
      <c r="A76" s="34" t="s">
        <v>295</v>
      </c>
      <c r="B76" s="5" t="s">
        <v>296</v>
      </c>
      <c r="C76" s="134">
        <f>+'bevételek egyszerűsített önk'!C76+'bevétel egyszerűsített óvoda'!C76</f>
        <v>0</v>
      </c>
      <c r="D76" s="134">
        <f>+'bevételek egyszerűsített önk'!D76+'bevétel egyszerűsített óvoda'!D76</f>
        <v>0</v>
      </c>
      <c r="E76" s="134">
        <f>+'bevételek egyszerűsített önk'!E76+'bevétel egyszerűsített óvoda'!E76</f>
        <v>0</v>
      </c>
    </row>
    <row r="77" spans="1:5" ht="15">
      <c r="A77" s="12" t="s">
        <v>453</v>
      </c>
      <c r="B77" s="5" t="s">
        <v>297</v>
      </c>
      <c r="C77" s="134">
        <f>+'bevételek egyszerűsített önk'!C77+'bevétel egyszerűsített óvoda'!C77</f>
        <v>0</v>
      </c>
      <c r="D77" s="134">
        <f>+'bevételek egyszerűsített önk'!D77+'bevétel egyszerűsített óvoda'!D77</f>
        <v>0</v>
      </c>
      <c r="E77" s="134">
        <f>+'bevételek egyszerűsített önk'!E77+'bevétel egyszerűsített óvoda'!E77</f>
        <v>0</v>
      </c>
    </row>
    <row r="78" spans="1:5" ht="15">
      <c r="A78" s="34" t="s">
        <v>298</v>
      </c>
      <c r="B78" s="5" t="s">
        <v>299</v>
      </c>
      <c r="C78" s="134">
        <f>+'bevételek egyszerűsített önk'!C78+'bevétel egyszerűsített óvoda'!C78</f>
        <v>0</v>
      </c>
      <c r="D78" s="134">
        <f>+'bevételek egyszerűsített önk'!D78+'bevétel egyszerűsített óvoda'!D78</f>
        <v>0</v>
      </c>
      <c r="E78" s="134">
        <f>+'bevételek egyszerűsített önk'!E78+'bevétel egyszerűsített óvoda'!E78</f>
        <v>0</v>
      </c>
    </row>
    <row r="79" spans="1:5" ht="15">
      <c r="A79" s="13" t="s">
        <v>471</v>
      </c>
      <c r="B79" s="7" t="s">
        <v>300</v>
      </c>
      <c r="C79" s="158">
        <f>+'bevételek egyszerűsített önk'!C79+'bevétel egyszerűsített óvoda'!C79</f>
        <v>0</v>
      </c>
      <c r="D79" s="158">
        <f>+'bevételek egyszerűsített önk'!D79+'bevétel egyszerűsített óvoda'!D79</f>
        <v>0</v>
      </c>
      <c r="E79" s="158">
        <f>+'bevételek egyszerűsített önk'!E79+'bevétel egyszerűsített óvoda'!E79</f>
        <v>0</v>
      </c>
    </row>
    <row r="80" spans="1:5" ht="15">
      <c r="A80" s="5" t="s">
        <v>580</v>
      </c>
      <c r="B80" s="5" t="s">
        <v>301</v>
      </c>
      <c r="C80" s="134">
        <f>+'bevételek egyszerűsített önk'!C80+'bevétel egyszerűsített óvoda'!C80</f>
        <v>259078286</v>
      </c>
      <c r="D80" s="134">
        <f>+'bevételek egyszerűsített önk'!D80+'bevétel egyszerűsített óvoda'!D80</f>
        <v>291857460</v>
      </c>
      <c r="E80" s="134">
        <f>+'bevételek egyszerűsített önk'!E80+'bevétel egyszerűsített óvoda'!E80</f>
        <v>291857460</v>
      </c>
    </row>
    <row r="81" spans="1:5" ht="15">
      <c r="A81" s="5" t="s">
        <v>581</v>
      </c>
      <c r="B81" s="5" t="s">
        <v>301</v>
      </c>
      <c r="C81" s="134">
        <f>+'bevételek egyszerűsített önk'!C81+'bevétel egyszerűsített óvoda'!C81</f>
        <v>0</v>
      </c>
      <c r="D81" s="134">
        <f>+'bevételek egyszerűsített önk'!D81+'bevétel egyszerűsített óvoda'!D81</f>
        <v>0</v>
      </c>
      <c r="E81" s="134">
        <f>+'bevételek egyszerűsített önk'!E81+'bevétel egyszerűsített óvoda'!E81</f>
        <v>0</v>
      </c>
    </row>
    <row r="82" spans="1:5" ht="15">
      <c r="A82" s="5" t="s">
        <v>578</v>
      </c>
      <c r="B82" s="5" t="s">
        <v>302</v>
      </c>
      <c r="C82" s="134">
        <f>+'bevételek egyszerűsített önk'!C82+'bevétel egyszerűsített óvoda'!C82</f>
        <v>0</v>
      </c>
      <c r="D82" s="134">
        <f>+'bevételek egyszerűsített önk'!D82+'bevétel egyszerűsített óvoda'!D82</f>
        <v>0</v>
      </c>
      <c r="E82" s="134">
        <f>+'bevételek egyszerűsített önk'!E82+'bevétel egyszerűsített óvoda'!E82</f>
        <v>0</v>
      </c>
    </row>
    <row r="83" spans="1:5" ht="15">
      <c r="A83" s="5" t="s">
        <v>579</v>
      </c>
      <c r="B83" s="5" t="s">
        <v>302</v>
      </c>
      <c r="C83" s="134">
        <f>+'bevételek egyszerűsített önk'!C83+'bevétel egyszerűsített óvoda'!C83</f>
        <v>0</v>
      </c>
      <c r="D83" s="134">
        <f>+'bevételek egyszerűsített önk'!D83+'bevétel egyszerűsített óvoda'!D83</f>
        <v>0</v>
      </c>
      <c r="E83" s="134">
        <f>+'bevételek egyszerűsített önk'!E83+'bevétel egyszerűsített óvoda'!E83</f>
        <v>0</v>
      </c>
    </row>
    <row r="84" spans="1:5" ht="15">
      <c r="A84" s="7" t="s">
        <v>472</v>
      </c>
      <c r="B84" s="7" t="s">
        <v>303</v>
      </c>
      <c r="C84" s="158">
        <f>+'bevételek egyszerűsített önk'!C84+'bevétel egyszerűsített óvoda'!C84</f>
        <v>259078286</v>
      </c>
      <c r="D84" s="158">
        <f>+'bevételek egyszerűsített önk'!D84+'bevétel egyszerűsített óvoda'!D84</f>
        <v>291857460</v>
      </c>
      <c r="E84" s="158">
        <f>+'bevételek egyszerűsített önk'!E84+'bevétel egyszerűsített óvoda'!E84</f>
        <v>291857460</v>
      </c>
    </row>
    <row r="85" spans="1:5" ht="15">
      <c r="A85" s="34" t="s">
        <v>304</v>
      </c>
      <c r="B85" s="5" t="s">
        <v>305</v>
      </c>
      <c r="C85" s="134">
        <f>+'bevételek egyszerűsített önk'!C85+'bevétel egyszerűsített óvoda'!C85</f>
        <v>0</v>
      </c>
      <c r="D85" s="134">
        <f>+'bevételek egyszerűsített önk'!D85+'bevétel egyszerűsített óvoda'!D85</f>
        <v>2814024</v>
      </c>
      <c r="E85" s="134">
        <f>+'bevételek egyszerűsített önk'!E85+'bevétel egyszerűsített óvoda'!E85</f>
        <v>2814024</v>
      </c>
    </row>
    <row r="86" spans="1:5" ht="15">
      <c r="A86" s="34" t="s">
        <v>306</v>
      </c>
      <c r="B86" s="5" t="s">
        <v>307</v>
      </c>
      <c r="C86" s="134">
        <f>+'bevételek egyszerűsített önk'!C86+'bevétel egyszerűsített óvoda'!C86</f>
        <v>0</v>
      </c>
      <c r="D86" s="134">
        <f>+'bevételek egyszerűsített önk'!D86+'bevétel egyszerűsített óvoda'!D86</f>
        <v>0</v>
      </c>
      <c r="E86" s="134">
        <f>+'bevételek egyszerűsített önk'!E86+'bevétel egyszerűsített óvoda'!E86</f>
        <v>0</v>
      </c>
    </row>
    <row r="87" spans="1:5" ht="15">
      <c r="A87" s="34" t="s">
        <v>308</v>
      </c>
      <c r="B87" s="5" t="s">
        <v>309</v>
      </c>
      <c r="C87" s="134">
        <f>+'bevételek egyszerűsített önk'!C87+'bevétel egyszerűsített óvoda'!C87</f>
        <v>41678259</v>
      </c>
      <c r="D87" s="134">
        <f>+'bevételek egyszerűsített önk'!D87+'bevétel egyszerűsített óvoda'!D87</f>
        <v>39316545</v>
      </c>
      <c r="E87" s="134">
        <f>+'bevételek egyszerűsített önk'!E87+'bevétel egyszerűsített óvoda'!E87</f>
        <v>39316545</v>
      </c>
    </row>
    <row r="88" spans="1:5" ht="15">
      <c r="A88" s="34" t="s">
        <v>310</v>
      </c>
      <c r="B88" s="5" t="s">
        <v>311</v>
      </c>
      <c r="C88" s="134">
        <f>+'bevételek egyszerűsített önk'!C88+'bevétel egyszerűsített óvoda'!C88</f>
        <v>0</v>
      </c>
      <c r="D88" s="134">
        <f>+'bevételek egyszerűsített önk'!D88+'bevétel egyszerűsített óvoda'!D88</f>
        <v>0</v>
      </c>
      <c r="E88" s="134">
        <f>+'bevételek egyszerűsített önk'!E88+'bevétel egyszerűsített óvoda'!E88</f>
        <v>0</v>
      </c>
    </row>
    <row r="89" spans="1:5" ht="15">
      <c r="A89" s="12" t="s">
        <v>454</v>
      </c>
      <c r="B89" s="5" t="s">
        <v>312</v>
      </c>
      <c r="C89" s="134">
        <f>+'bevételek egyszerűsített önk'!C89+'bevétel egyszerűsített óvoda'!C89</f>
        <v>0</v>
      </c>
      <c r="D89" s="134">
        <f>+'bevételek egyszerűsített önk'!D89+'bevétel egyszerűsített óvoda'!D89</f>
        <v>0</v>
      </c>
      <c r="E89" s="134">
        <f>+'bevételek egyszerűsített önk'!E89+'bevétel egyszerűsített óvoda'!E89</f>
        <v>0</v>
      </c>
    </row>
    <row r="90" spans="1:5" ht="15">
      <c r="A90" s="14" t="s">
        <v>473</v>
      </c>
      <c r="B90" s="7" t="s">
        <v>314</v>
      </c>
      <c r="C90" s="158">
        <f>+'bevételek egyszerűsített önk'!C90+'bevétel egyszerűsített óvoda'!C90</f>
        <v>300756545</v>
      </c>
      <c r="D90" s="158">
        <f>+'bevételek egyszerűsített önk'!D90+'bevétel egyszerűsített óvoda'!D90</f>
        <v>333988029</v>
      </c>
      <c r="E90" s="158">
        <f>+'bevételek egyszerűsített önk'!E90+'bevétel egyszerűsített óvoda'!E90</f>
        <v>333988029</v>
      </c>
    </row>
    <row r="91" spans="1:5" ht="15">
      <c r="A91" s="12" t="s">
        <v>315</v>
      </c>
      <c r="B91" s="5" t="s">
        <v>316</v>
      </c>
      <c r="C91" s="134">
        <f>+'bevételek egyszerűsített önk'!C91+'bevétel egyszerűsített óvoda'!C91</f>
        <v>0</v>
      </c>
      <c r="D91" s="134">
        <f>+'bevételek egyszerűsített önk'!D91+'bevétel egyszerűsített óvoda'!D91</f>
        <v>0</v>
      </c>
      <c r="E91" s="134">
        <f>+'bevételek egyszerűsített önk'!E91+'bevétel egyszerűsített óvoda'!E91</f>
        <v>0</v>
      </c>
    </row>
    <row r="92" spans="1:5" ht="15">
      <c r="A92" s="12" t="s">
        <v>317</v>
      </c>
      <c r="B92" s="5" t="s">
        <v>318</v>
      </c>
      <c r="C92" s="134">
        <f>+'bevételek egyszerűsített önk'!C92+'bevétel egyszerűsített óvoda'!C92</f>
        <v>0</v>
      </c>
      <c r="D92" s="134">
        <f>+'bevételek egyszerűsített önk'!D92+'bevétel egyszerűsített óvoda'!D92</f>
        <v>0</v>
      </c>
      <c r="E92" s="134">
        <f>+'bevételek egyszerűsített önk'!E92+'bevétel egyszerűsített óvoda'!E92</f>
        <v>0</v>
      </c>
    </row>
    <row r="93" spans="1:5" ht="15">
      <c r="A93" s="34" t="s">
        <v>319</v>
      </c>
      <c r="B93" s="5" t="s">
        <v>320</v>
      </c>
      <c r="C93" s="134">
        <f>+'bevételek egyszerűsített önk'!C93+'bevétel egyszerűsített óvoda'!C93</f>
        <v>0</v>
      </c>
      <c r="D93" s="134">
        <f>+'bevételek egyszerűsített önk'!D93+'bevétel egyszerűsített óvoda'!D93</f>
        <v>0</v>
      </c>
      <c r="E93" s="134">
        <f>+'bevételek egyszerűsített önk'!E93+'bevétel egyszerűsített óvoda'!E93</f>
        <v>0</v>
      </c>
    </row>
    <row r="94" spans="1:5" ht="15">
      <c r="A94" s="34" t="s">
        <v>455</v>
      </c>
      <c r="B94" s="5" t="s">
        <v>321</v>
      </c>
      <c r="C94" s="134">
        <f>+'bevételek egyszerűsített önk'!C94+'bevétel egyszerűsített óvoda'!C94</f>
        <v>0</v>
      </c>
      <c r="D94" s="134">
        <f>+'bevételek egyszerűsített önk'!D94+'bevétel egyszerűsített óvoda'!D94</f>
        <v>0</v>
      </c>
      <c r="E94" s="134">
        <f>+'bevételek egyszerűsített önk'!E94+'bevétel egyszerűsített óvoda'!E94</f>
        <v>0</v>
      </c>
    </row>
    <row r="95" spans="1:5" ht="15">
      <c r="A95" s="13" t="s">
        <v>474</v>
      </c>
      <c r="B95" s="7" t="s">
        <v>322</v>
      </c>
      <c r="C95" s="158">
        <f>+'bevételek egyszerűsített önk'!C95+'bevétel egyszerűsített óvoda'!C95</f>
        <v>0</v>
      </c>
      <c r="D95" s="158">
        <f>+'bevételek egyszerűsített önk'!D95+'bevétel egyszerűsített óvoda'!D95</f>
        <v>0</v>
      </c>
      <c r="E95" s="158">
        <f>+'bevételek egyszerűsített önk'!E95+'bevétel egyszerűsített óvoda'!E95</f>
        <v>0</v>
      </c>
    </row>
    <row r="96" spans="1:5" ht="15">
      <c r="A96" s="14" t="s">
        <v>323</v>
      </c>
      <c r="B96" s="7" t="s">
        <v>324</v>
      </c>
      <c r="C96" s="158">
        <f>+'bevételek egyszerűsített önk'!C96+'bevétel egyszerűsített óvoda'!C96</f>
        <v>0</v>
      </c>
      <c r="D96" s="158">
        <f>+'bevételek egyszerűsített önk'!D96+'bevétel egyszerűsített óvoda'!D96</f>
        <v>0</v>
      </c>
      <c r="E96" s="158">
        <f>+'bevételek egyszerűsített önk'!E96+'bevétel egyszerűsített óvoda'!E96</f>
        <v>0</v>
      </c>
    </row>
    <row r="97" spans="1:5" ht="15.75">
      <c r="A97" s="99" t="s">
        <v>475</v>
      </c>
      <c r="B97" s="100" t="s">
        <v>325</v>
      </c>
      <c r="C97" s="195">
        <f>+'bevételek egyszerűsített önk'!C97+'bevétel egyszerűsített óvoda'!C97</f>
        <v>300756545</v>
      </c>
      <c r="D97" s="195">
        <f>+'bevételek egyszerűsített önk'!D97+'bevétel egyszerűsített óvoda'!D97</f>
        <v>333988029</v>
      </c>
      <c r="E97" s="195">
        <f>+'bevételek egyszerűsített önk'!E97+'bevétel egyszerűsített óvoda'!E97</f>
        <v>333988029</v>
      </c>
    </row>
    <row r="98" spans="1:5" ht="15.75">
      <c r="A98" s="105" t="s">
        <v>457</v>
      </c>
      <c r="B98" s="109"/>
      <c r="C98" s="197">
        <f>+'bevételek egyszerűsített önk'!C98+'bevétel egyszerűsített óvoda'!C98</f>
        <v>457770353</v>
      </c>
      <c r="D98" s="197">
        <f>+'bevételek egyszerűsített önk'!D98+'bevétel egyszerűsített óvoda'!D98</f>
        <v>521308155</v>
      </c>
      <c r="E98" s="197">
        <f>+'bevételek egyszerűsített önk'!E98+'bevétel egyszerűsített óvoda'!E98</f>
        <v>508269304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D35"/>
  <sheetViews>
    <sheetView zoomScalePageLayoutView="0" workbookViewId="0" topLeftCell="A1">
      <selection activeCell="D15" sqref="D15:D27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ht="15">
      <c r="C1" t="s">
        <v>971</v>
      </c>
    </row>
    <row r="2" spans="1:4" ht="25.5" customHeight="1">
      <c r="A2" s="379" t="s">
        <v>996</v>
      </c>
      <c r="B2" s="396"/>
      <c r="C2" s="396"/>
      <c r="D2" s="396"/>
    </row>
    <row r="3" spans="1:4" ht="23.25" customHeight="1">
      <c r="A3" s="402" t="s">
        <v>528</v>
      </c>
      <c r="B3" s="403"/>
      <c r="C3" s="403"/>
      <c r="D3" s="403"/>
    </row>
    <row r="4" ht="15">
      <c r="A4" s="1"/>
    </row>
    <row r="5" ht="15">
      <c r="A5" s="1"/>
    </row>
    <row r="6" spans="1:4" ht="55.5" customHeight="1">
      <c r="A6" s="49" t="s">
        <v>527</v>
      </c>
      <c r="B6" s="50" t="s">
        <v>577</v>
      </c>
      <c r="C6" s="50" t="s">
        <v>830</v>
      </c>
      <c r="D6" s="61" t="s">
        <v>616</v>
      </c>
    </row>
    <row r="7" spans="1:4" ht="15" customHeight="1">
      <c r="A7" s="50" t="s">
        <v>502</v>
      </c>
      <c r="B7" s="51"/>
      <c r="C7" s="51"/>
      <c r="D7" s="26"/>
    </row>
    <row r="8" spans="1:4" ht="15" customHeight="1">
      <c r="A8" s="50" t="s">
        <v>503</v>
      </c>
      <c r="B8" s="51"/>
      <c r="C8" s="51"/>
      <c r="D8" s="26"/>
    </row>
    <row r="9" spans="1:4" ht="15" customHeight="1">
      <c r="A9" s="50" t="s">
        <v>504</v>
      </c>
      <c r="B9" s="51"/>
      <c r="C9" s="51"/>
      <c r="D9" s="26"/>
    </row>
    <row r="10" spans="1:4" ht="15" customHeight="1">
      <c r="A10" s="50" t="s">
        <v>505</v>
      </c>
      <c r="B10" s="51"/>
      <c r="C10" s="51"/>
      <c r="D10" s="26"/>
    </row>
    <row r="11" spans="1:4" ht="15" customHeight="1">
      <c r="A11" s="49" t="s">
        <v>522</v>
      </c>
      <c r="B11" s="51"/>
      <c r="C11" s="51"/>
      <c r="D11" s="26"/>
    </row>
    <row r="12" spans="1:4" ht="15" customHeight="1">
      <c r="A12" s="50" t="s">
        <v>506</v>
      </c>
      <c r="B12" s="51"/>
      <c r="C12" s="51"/>
      <c r="D12" s="26"/>
    </row>
    <row r="13" spans="1:4" ht="15" customHeight="1">
      <c r="A13" s="50" t="s">
        <v>507</v>
      </c>
      <c r="B13" s="51"/>
      <c r="C13" s="51"/>
      <c r="D13" s="26"/>
    </row>
    <row r="14" spans="1:4" ht="15" customHeight="1">
      <c r="A14" s="50" t="s">
        <v>508</v>
      </c>
      <c r="B14" s="51"/>
      <c r="C14" s="51"/>
      <c r="D14" s="26"/>
    </row>
    <row r="15" spans="1:4" ht="15" customHeight="1">
      <c r="A15" s="50" t="s">
        <v>509</v>
      </c>
      <c r="B15" s="51">
        <v>1</v>
      </c>
      <c r="C15" s="350">
        <v>2</v>
      </c>
      <c r="D15" s="350">
        <f>+B15+C15</f>
        <v>3</v>
      </c>
    </row>
    <row r="16" spans="1:4" ht="15" customHeight="1">
      <c r="A16" s="50" t="s">
        <v>510</v>
      </c>
      <c r="B16" s="51">
        <v>1</v>
      </c>
      <c r="C16" s="350">
        <v>1</v>
      </c>
      <c r="D16" s="350">
        <f aca="true" t="shared" si="0" ref="D16:D27">+B16+C16</f>
        <v>2</v>
      </c>
    </row>
    <row r="17" spans="1:4" ht="15" customHeight="1">
      <c r="A17" s="50" t="s">
        <v>511</v>
      </c>
      <c r="B17" s="51"/>
      <c r="C17" s="350">
        <v>4</v>
      </c>
      <c r="D17" s="350"/>
    </row>
    <row r="18" spans="1:4" ht="15" customHeight="1">
      <c r="A18" s="50" t="s">
        <v>639</v>
      </c>
      <c r="B18" s="51"/>
      <c r="C18" s="350">
        <v>0</v>
      </c>
      <c r="D18" s="350">
        <f t="shared" si="0"/>
        <v>0</v>
      </c>
    </row>
    <row r="19" spans="1:4" ht="15" customHeight="1">
      <c r="A19" s="49" t="s">
        <v>523</v>
      </c>
      <c r="B19" s="214">
        <f>SUM(B15:B18)</f>
        <v>2</v>
      </c>
      <c r="C19" s="351">
        <f>SUM(C15:C18)</f>
        <v>7</v>
      </c>
      <c r="D19" s="351">
        <f t="shared" si="0"/>
        <v>9</v>
      </c>
    </row>
    <row r="20" spans="1:4" ht="15" customHeight="1">
      <c r="A20" s="50" t="s">
        <v>512</v>
      </c>
      <c r="B20" s="51">
        <v>0</v>
      </c>
      <c r="C20" s="350">
        <v>0</v>
      </c>
      <c r="D20" s="350">
        <f t="shared" si="0"/>
        <v>0</v>
      </c>
    </row>
    <row r="21" spans="1:4" ht="15" customHeight="1">
      <c r="A21" s="50" t="s">
        <v>513</v>
      </c>
      <c r="B21" s="51"/>
      <c r="C21" s="350">
        <v>0</v>
      </c>
      <c r="D21" s="350"/>
    </row>
    <row r="22" spans="1:4" ht="15" customHeight="1">
      <c r="A22" s="50" t="s">
        <v>514</v>
      </c>
      <c r="B22" s="51">
        <v>3</v>
      </c>
      <c r="C22" s="350">
        <v>0</v>
      </c>
      <c r="D22" s="350">
        <f t="shared" si="0"/>
        <v>3</v>
      </c>
    </row>
    <row r="23" spans="1:4" ht="15" customHeight="1">
      <c r="A23" s="49" t="s">
        <v>524</v>
      </c>
      <c r="B23" s="214">
        <f>SUM(B20:B22)</f>
        <v>3</v>
      </c>
      <c r="C23" s="351">
        <f>SUM(C20:C22)</f>
        <v>0</v>
      </c>
      <c r="D23" s="351">
        <f t="shared" si="0"/>
        <v>3</v>
      </c>
    </row>
    <row r="24" spans="1:4" ht="15" customHeight="1">
      <c r="A24" s="50" t="s">
        <v>515</v>
      </c>
      <c r="B24" s="51">
        <v>1</v>
      </c>
      <c r="C24" s="350">
        <v>0</v>
      </c>
      <c r="D24" s="350">
        <f t="shared" si="0"/>
        <v>1</v>
      </c>
    </row>
    <row r="25" spans="1:4" ht="15" customHeight="1">
      <c r="A25" s="50" t="s">
        <v>516</v>
      </c>
      <c r="B25" s="51">
        <v>5</v>
      </c>
      <c r="C25" s="350">
        <v>0</v>
      </c>
      <c r="D25" s="350">
        <f t="shared" si="0"/>
        <v>5</v>
      </c>
    </row>
    <row r="26" spans="1:4" ht="15" customHeight="1">
      <c r="A26" s="50" t="s">
        <v>517</v>
      </c>
      <c r="B26" s="51">
        <v>1</v>
      </c>
      <c r="C26" s="350">
        <v>0</v>
      </c>
      <c r="D26" s="350">
        <f t="shared" si="0"/>
        <v>1</v>
      </c>
    </row>
    <row r="27" spans="1:4" ht="15" customHeight="1">
      <c r="A27" s="49" t="s">
        <v>525</v>
      </c>
      <c r="B27" s="214">
        <f>SUM(B24:B26)</f>
        <v>7</v>
      </c>
      <c r="C27" s="351">
        <f>SUM(C24:C26)</f>
        <v>0</v>
      </c>
      <c r="D27" s="351">
        <f t="shared" si="0"/>
        <v>7</v>
      </c>
    </row>
    <row r="28" spans="1:4" ht="37.5" customHeight="1">
      <c r="A28" s="49" t="s">
        <v>526</v>
      </c>
      <c r="B28" s="68">
        <f>+B11+B19+B23+B27</f>
        <v>12</v>
      </c>
      <c r="C28" s="352">
        <f>+C11+C19+C23+C27</f>
        <v>7</v>
      </c>
      <c r="D28" s="68">
        <f>+D11+D19+D23+D27</f>
        <v>19</v>
      </c>
    </row>
    <row r="29" spans="1:4" ht="15" customHeight="1">
      <c r="A29" s="50" t="s">
        <v>518</v>
      </c>
      <c r="B29" s="51"/>
      <c r="C29" s="51"/>
      <c r="D29" s="26"/>
    </row>
    <row r="30" spans="1:4" ht="15" customHeight="1">
      <c r="A30" s="50" t="s">
        <v>519</v>
      </c>
      <c r="B30" s="51"/>
      <c r="C30" s="51"/>
      <c r="D30" s="26"/>
    </row>
    <row r="31" spans="1:4" ht="15" customHeight="1">
      <c r="A31" s="50" t="s">
        <v>520</v>
      </c>
      <c r="B31" s="51"/>
      <c r="C31" s="51"/>
      <c r="D31" s="26"/>
    </row>
    <row r="32" spans="1:4" ht="15" customHeight="1">
      <c r="A32" s="50" t="s">
        <v>521</v>
      </c>
      <c r="B32" s="51"/>
      <c r="C32" s="51"/>
      <c r="D32" s="26"/>
    </row>
    <row r="33" spans="1:4" ht="36" customHeight="1">
      <c r="A33" s="49" t="s">
        <v>654</v>
      </c>
      <c r="B33" s="214" t="s">
        <v>638</v>
      </c>
      <c r="C33" s="214"/>
      <c r="D33" s="215"/>
    </row>
    <row r="34" spans="1:3" ht="15">
      <c r="A34" s="399"/>
      <c r="B34" s="400"/>
      <c r="C34" s="400"/>
    </row>
    <row r="35" spans="1:3" ht="15">
      <c r="A35" s="401"/>
      <c r="B35" s="400"/>
      <c r="C35" s="400"/>
    </row>
  </sheetData>
  <sheetProtection/>
  <mergeCells count="4">
    <mergeCell ref="A34:C34"/>
    <mergeCell ref="A35:C35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67"/>
  <sheetViews>
    <sheetView zoomScalePageLayoutView="0" workbookViewId="0" topLeftCell="A1">
      <selection activeCell="E43" sqref="E43"/>
    </sheetView>
  </sheetViews>
  <sheetFormatPr defaultColWidth="9.140625" defaultRowHeight="15"/>
  <cols>
    <col min="1" max="1" width="64.7109375" style="261" customWidth="1"/>
    <col min="2" max="2" width="9.421875" style="261" customWidth="1"/>
    <col min="3" max="3" width="11.57421875" style="261" customWidth="1"/>
    <col min="4" max="4" width="13.28125" style="261" customWidth="1"/>
    <col min="5" max="5" width="13.00390625" style="340" customWidth="1"/>
    <col min="6" max="6" width="11.421875" style="261" customWidth="1"/>
    <col min="7" max="7" width="12.8515625" style="261" customWidth="1"/>
    <col min="8" max="8" width="11.421875" style="261" customWidth="1"/>
    <col min="9" max="9" width="11.57421875" style="261" customWidth="1"/>
    <col min="10" max="10" width="12.57421875" style="261" customWidth="1"/>
    <col min="11" max="11" width="13.28125" style="261" customWidth="1"/>
    <col min="12" max="16384" width="9.140625" style="261" customWidth="1"/>
  </cols>
  <sheetData>
    <row r="1" spans="1:11" ht="15">
      <c r="A1" s="340"/>
      <c r="B1" s="340"/>
      <c r="C1" s="340"/>
      <c r="D1" s="340"/>
      <c r="F1" s="340"/>
      <c r="G1" s="340"/>
      <c r="H1" s="340" t="s">
        <v>985</v>
      </c>
      <c r="I1" s="340"/>
      <c r="J1" s="340"/>
      <c r="K1" s="340"/>
    </row>
    <row r="2" spans="1:11" ht="21.75" customHeight="1">
      <c r="A2" s="404" t="s">
        <v>991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</row>
    <row r="3" spans="1:11" ht="26.25" customHeight="1">
      <c r="A3" s="406" t="s">
        <v>904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</row>
    <row r="4" spans="1:11" ht="15">
      <c r="A4" s="340"/>
      <c r="B4" s="340"/>
      <c r="C4" s="340"/>
      <c r="D4" s="340"/>
      <c r="F4" s="340"/>
      <c r="G4" s="340"/>
      <c r="H4" s="340"/>
      <c r="I4" s="340"/>
      <c r="J4" s="340"/>
      <c r="K4" s="340"/>
    </row>
    <row r="5" spans="1:11" ht="15">
      <c r="A5" s="414" t="s">
        <v>587</v>
      </c>
      <c r="B5" s="412" t="s">
        <v>25</v>
      </c>
      <c r="C5" s="407" t="s">
        <v>614</v>
      </c>
      <c r="D5" s="408"/>
      <c r="E5" s="409"/>
      <c r="F5" s="407" t="s">
        <v>615</v>
      </c>
      <c r="G5" s="408"/>
      <c r="H5" s="409"/>
      <c r="I5" s="407" t="s">
        <v>616</v>
      </c>
      <c r="J5" s="410"/>
      <c r="K5" s="411"/>
    </row>
    <row r="6" spans="1:11" ht="25.5">
      <c r="A6" s="413"/>
      <c r="B6" s="413"/>
      <c r="C6" s="214" t="s">
        <v>631</v>
      </c>
      <c r="D6" s="214" t="s">
        <v>652</v>
      </c>
      <c r="E6" s="335" t="s">
        <v>653</v>
      </c>
      <c r="F6" s="214" t="s">
        <v>631</v>
      </c>
      <c r="G6" s="214" t="s">
        <v>652</v>
      </c>
      <c r="H6" s="262" t="s">
        <v>653</v>
      </c>
      <c r="I6" s="214" t="s">
        <v>631</v>
      </c>
      <c r="J6" s="214" t="s">
        <v>652</v>
      </c>
      <c r="K6" s="262" t="s">
        <v>653</v>
      </c>
    </row>
    <row r="7" spans="1:11" ht="16.5" customHeight="1">
      <c r="A7" s="263"/>
      <c r="B7" s="263"/>
      <c r="C7" s="263"/>
      <c r="D7" s="263"/>
      <c r="E7" s="336"/>
      <c r="F7" s="263"/>
      <c r="G7" s="263"/>
      <c r="H7" s="263"/>
      <c r="I7" s="263"/>
      <c r="J7" s="263"/>
      <c r="K7" s="263"/>
    </row>
    <row r="8" spans="1:11" ht="15">
      <c r="A8" s="263"/>
      <c r="B8" s="263"/>
      <c r="C8" s="222"/>
      <c r="D8" s="222"/>
      <c r="E8" s="337"/>
      <c r="F8" s="222"/>
      <c r="G8" s="222"/>
      <c r="H8" s="222"/>
      <c r="I8" s="222"/>
      <c r="J8" s="222"/>
      <c r="K8" s="222"/>
    </row>
    <row r="9" spans="1:11" ht="15">
      <c r="A9" s="263" t="s">
        <v>1001</v>
      </c>
      <c r="B9" s="263"/>
      <c r="C9" s="222">
        <v>0</v>
      </c>
      <c r="D9" s="222">
        <v>2180186</v>
      </c>
      <c r="E9" s="337">
        <v>2180186</v>
      </c>
      <c r="F9" s="222">
        <v>0</v>
      </c>
      <c r="G9" s="222">
        <v>0</v>
      </c>
      <c r="H9" s="222">
        <v>0</v>
      </c>
      <c r="I9" s="222">
        <f>C9+F9</f>
        <v>0</v>
      </c>
      <c r="J9" s="222">
        <f>D9+G9</f>
        <v>2180186</v>
      </c>
      <c r="K9" s="222">
        <f>E9+H9</f>
        <v>2180186</v>
      </c>
    </row>
    <row r="10" spans="1:11" s="265" customFormat="1" ht="15">
      <c r="A10" s="14" t="s">
        <v>126</v>
      </c>
      <c r="B10" s="13" t="s">
        <v>127</v>
      </c>
      <c r="C10" s="267">
        <f>C9</f>
        <v>0</v>
      </c>
      <c r="D10" s="267">
        <f aca="true" t="shared" si="0" ref="D10:K10">D9</f>
        <v>2180186</v>
      </c>
      <c r="E10" s="338">
        <f t="shared" si="0"/>
        <v>2180186</v>
      </c>
      <c r="F10" s="267">
        <f t="shared" si="0"/>
        <v>0</v>
      </c>
      <c r="G10" s="267">
        <f t="shared" si="0"/>
        <v>0</v>
      </c>
      <c r="H10" s="267">
        <f t="shared" si="0"/>
        <v>0</v>
      </c>
      <c r="I10" s="267">
        <f t="shared" si="0"/>
        <v>0</v>
      </c>
      <c r="J10" s="267">
        <f t="shared" si="0"/>
        <v>2180186</v>
      </c>
      <c r="K10" s="267">
        <f t="shared" si="0"/>
        <v>2180186</v>
      </c>
    </row>
    <row r="11" spans="1:11" ht="16.5" customHeight="1">
      <c r="A11" s="12"/>
      <c r="B11" s="34"/>
      <c r="C11" s="222"/>
      <c r="D11" s="263"/>
      <c r="E11" s="336"/>
      <c r="F11" s="263"/>
      <c r="G11" s="263"/>
      <c r="H11" s="263"/>
      <c r="I11" s="263"/>
      <c r="J11" s="263"/>
      <c r="K11" s="263"/>
    </row>
    <row r="12" spans="1:11" ht="16.5" customHeight="1">
      <c r="A12" s="12"/>
      <c r="B12" s="34"/>
      <c r="C12" s="222"/>
      <c r="D12" s="263"/>
      <c r="E12" s="337"/>
      <c r="F12" s="263"/>
      <c r="G12" s="263"/>
      <c r="H12" s="263"/>
      <c r="I12" s="263"/>
      <c r="J12" s="263"/>
      <c r="K12" s="222">
        <f>+E12+H12</f>
        <v>0</v>
      </c>
    </row>
    <row r="13" spans="1:11" ht="15">
      <c r="A13" s="26" t="s">
        <v>983</v>
      </c>
      <c r="B13" s="34"/>
      <c r="C13" s="266">
        <v>0</v>
      </c>
      <c r="D13" s="266">
        <v>761046</v>
      </c>
      <c r="E13" s="339">
        <v>761046</v>
      </c>
      <c r="F13" s="263"/>
      <c r="G13" s="263"/>
      <c r="H13" s="263"/>
      <c r="I13" s="222">
        <f aca="true" t="shared" si="1" ref="I13:K17">+C13+F13</f>
        <v>0</v>
      </c>
      <c r="J13" s="222">
        <f>+D13+G13</f>
        <v>761046</v>
      </c>
      <c r="K13" s="222">
        <f>+E13+H13</f>
        <v>761046</v>
      </c>
    </row>
    <row r="14" spans="1:11" ht="15">
      <c r="A14" s="26" t="s">
        <v>939</v>
      </c>
      <c r="B14" s="34"/>
      <c r="C14" s="266">
        <v>0</v>
      </c>
      <c r="D14" s="266">
        <v>9660347</v>
      </c>
      <c r="E14" s="339">
        <v>689340</v>
      </c>
      <c r="F14" s="263"/>
      <c r="G14" s="263"/>
      <c r="H14" s="263"/>
      <c r="I14" s="222"/>
      <c r="J14" s="222">
        <f t="shared" si="1"/>
        <v>9660347</v>
      </c>
      <c r="K14" s="222">
        <f>+E14+H14</f>
        <v>689340</v>
      </c>
    </row>
    <row r="15" spans="1:11" ht="15">
      <c r="A15" s="26" t="s">
        <v>1002</v>
      </c>
      <c r="B15" s="34"/>
      <c r="C15" s="266">
        <v>0</v>
      </c>
      <c r="D15" s="266">
        <v>668905</v>
      </c>
      <c r="E15" s="339">
        <v>668905</v>
      </c>
      <c r="F15" s="263"/>
      <c r="G15" s="263"/>
      <c r="H15" s="263"/>
      <c r="I15" s="222"/>
      <c r="J15" s="222">
        <f t="shared" si="1"/>
        <v>668905</v>
      </c>
      <c r="K15" s="222">
        <f>+E15+H15</f>
        <v>668905</v>
      </c>
    </row>
    <row r="16" spans="1:11" ht="15">
      <c r="A16" s="26" t="s">
        <v>984</v>
      </c>
      <c r="B16" s="34"/>
      <c r="C16" s="266">
        <v>15763431</v>
      </c>
      <c r="D16" s="266">
        <v>15763431</v>
      </c>
      <c r="E16" s="339">
        <v>15363381</v>
      </c>
      <c r="F16" s="263"/>
      <c r="G16" s="263"/>
      <c r="H16" s="263"/>
      <c r="I16" s="222">
        <f t="shared" si="1"/>
        <v>15763431</v>
      </c>
      <c r="J16" s="222">
        <f>+D16+G16</f>
        <v>15763431</v>
      </c>
      <c r="K16" s="222">
        <f>+E16+H16</f>
        <v>15363381</v>
      </c>
    </row>
    <row r="17" spans="1:11" ht="15">
      <c r="A17" s="26" t="s">
        <v>940</v>
      </c>
      <c r="B17" s="34"/>
      <c r="C17" s="266">
        <v>0</v>
      </c>
      <c r="D17" s="266">
        <v>0</v>
      </c>
      <c r="E17" s="339"/>
      <c r="F17" s="263"/>
      <c r="G17" s="263"/>
      <c r="H17" s="263"/>
      <c r="I17" s="222">
        <f t="shared" si="1"/>
        <v>0</v>
      </c>
      <c r="J17" s="222">
        <f t="shared" si="1"/>
        <v>0</v>
      </c>
      <c r="K17" s="222">
        <f t="shared" si="1"/>
        <v>0</v>
      </c>
    </row>
    <row r="18" spans="1:11" s="265" customFormat="1" ht="15">
      <c r="A18" s="14" t="s">
        <v>368</v>
      </c>
      <c r="B18" s="13" t="s">
        <v>128</v>
      </c>
      <c r="C18" s="267">
        <f>SUM(C11:C17)</f>
        <v>15763431</v>
      </c>
      <c r="D18" s="267">
        <f>SUM(D11:D17)</f>
        <v>26853729</v>
      </c>
      <c r="E18" s="338">
        <f>SUM(E11:E17)</f>
        <v>17482672</v>
      </c>
      <c r="F18" s="267">
        <f>SUM(F13:F17)</f>
        <v>0</v>
      </c>
      <c r="G18" s="267">
        <f>SUM(G13:G17)</f>
        <v>0</v>
      </c>
      <c r="H18" s="267">
        <f>SUM(H13:H17)</f>
        <v>0</v>
      </c>
      <c r="I18" s="267">
        <f>SUM(I13:I17)</f>
        <v>15763431</v>
      </c>
      <c r="J18" s="267">
        <f>SUM(J13:J17)</f>
        <v>26853729</v>
      </c>
      <c r="K18" s="267">
        <f>SUM(K12:K17)</f>
        <v>17482672</v>
      </c>
    </row>
    <row r="19" spans="1:11" ht="15">
      <c r="A19" s="12"/>
      <c r="B19" s="34"/>
      <c r="C19" s="263"/>
      <c r="D19" s="263"/>
      <c r="E19" s="336"/>
      <c r="F19" s="263"/>
      <c r="G19" s="263"/>
      <c r="H19" s="263"/>
      <c r="I19" s="222"/>
      <c r="J19" s="222"/>
      <c r="K19" s="222"/>
    </row>
    <row r="20" spans="1:11" ht="15">
      <c r="A20" s="12"/>
      <c r="B20" s="34"/>
      <c r="C20" s="263"/>
      <c r="D20" s="263"/>
      <c r="E20" s="336"/>
      <c r="F20" s="263"/>
      <c r="G20" s="263"/>
      <c r="H20" s="263"/>
      <c r="I20" s="222"/>
      <c r="J20" s="222"/>
      <c r="K20" s="222"/>
    </row>
    <row r="21" spans="1:11" ht="15">
      <c r="A21" s="12" t="s">
        <v>1003</v>
      </c>
      <c r="B21" s="34"/>
      <c r="C21" s="263"/>
      <c r="D21" s="266">
        <v>160000</v>
      </c>
      <c r="E21" s="345">
        <v>153535</v>
      </c>
      <c r="F21" s="263"/>
      <c r="G21" s="263"/>
      <c r="H21" s="263"/>
      <c r="I21" s="222"/>
      <c r="J21" s="222"/>
      <c r="K21" s="222"/>
    </row>
    <row r="22" spans="1:11" ht="15">
      <c r="A22" s="12" t="s">
        <v>1004</v>
      </c>
      <c r="B22" s="34"/>
      <c r="C22" s="263"/>
      <c r="D22" s="266">
        <v>469400</v>
      </c>
      <c r="E22" s="345">
        <v>469400</v>
      </c>
      <c r="F22" s="263"/>
      <c r="G22" s="263"/>
      <c r="H22" s="263"/>
      <c r="I22" s="222"/>
      <c r="J22" s="222"/>
      <c r="K22" s="222"/>
    </row>
    <row r="23" spans="1:11" s="265" customFormat="1" ht="15">
      <c r="A23" s="14" t="s">
        <v>129</v>
      </c>
      <c r="B23" s="13" t="s">
        <v>130</v>
      </c>
      <c r="C23" s="264">
        <v>0</v>
      </c>
      <c r="D23" s="267">
        <f>SUM(D21:D22)</f>
        <v>629400</v>
      </c>
      <c r="E23" s="345">
        <f>SUM(E21:E22)</f>
        <v>622935</v>
      </c>
      <c r="F23" s="264">
        <v>0</v>
      </c>
      <c r="G23" s="264">
        <v>0</v>
      </c>
      <c r="H23" s="264">
        <v>0</v>
      </c>
      <c r="I23" s="267">
        <f>+C23+F23</f>
        <v>0</v>
      </c>
      <c r="J23" s="267">
        <f>+D23+G23</f>
        <v>629400</v>
      </c>
      <c r="K23" s="267">
        <f>+E23+H23</f>
        <v>622935</v>
      </c>
    </row>
    <row r="24" spans="1:11" s="265" customFormat="1" ht="15">
      <c r="A24" s="14"/>
      <c r="B24" s="13"/>
      <c r="C24" s="264"/>
      <c r="D24" s="264"/>
      <c r="E24" s="341"/>
      <c r="F24" s="264"/>
      <c r="G24" s="264"/>
      <c r="H24" s="264"/>
      <c r="I24" s="267"/>
      <c r="J24" s="267"/>
      <c r="K24" s="267"/>
    </row>
    <row r="25" spans="1:11" s="230" customFormat="1" ht="15">
      <c r="A25" s="5" t="s">
        <v>1005</v>
      </c>
      <c r="B25" s="292"/>
      <c r="C25" s="268">
        <v>0</v>
      </c>
      <c r="D25" s="268">
        <v>5000</v>
      </c>
      <c r="E25" s="342">
        <v>5000</v>
      </c>
      <c r="F25" s="268">
        <v>0</v>
      </c>
      <c r="G25" s="269">
        <v>0</v>
      </c>
      <c r="H25" s="270">
        <v>0</v>
      </c>
      <c r="I25" s="222">
        <f aca="true" t="shared" si="2" ref="I25:I34">+C25+F25</f>
        <v>0</v>
      </c>
      <c r="J25" s="222">
        <f>+D25+G25</f>
        <v>5000</v>
      </c>
      <c r="K25" s="222">
        <f>+E25+H25</f>
        <v>5000</v>
      </c>
    </row>
    <row r="26" spans="1:11" ht="15">
      <c r="A26" s="5" t="s">
        <v>1006</v>
      </c>
      <c r="B26" s="228"/>
      <c r="C26" s="250">
        <v>0</v>
      </c>
      <c r="D26" s="250">
        <v>18000</v>
      </c>
      <c r="E26" s="343">
        <v>17582</v>
      </c>
      <c r="F26" s="250">
        <v>0</v>
      </c>
      <c r="G26" s="250">
        <v>0</v>
      </c>
      <c r="H26" s="271">
        <v>0</v>
      </c>
      <c r="I26" s="222">
        <f t="shared" si="2"/>
        <v>0</v>
      </c>
      <c r="J26" s="222">
        <f aca="true" t="shared" si="3" ref="J26:J32">+D26+G26</f>
        <v>18000</v>
      </c>
      <c r="K26" s="222">
        <f aca="true" t="shared" si="4" ref="K26:K31">+E26+H26</f>
        <v>17582</v>
      </c>
    </row>
    <row r="27" spans="1:11" ht="15">
      <c r="A27" s="5" t="s">
        <v>941</v>
      </c>
      <c r="B27" s="228"/>
      <c r="C27" s="250">
        <v>0</v>
      </c>
      <c r="D27" s="250">
        <v>32000</v>
      </c>
      <c r="E27" s="343">
        <v>32000</v>
      </c>
      <c r="F27" s="250">
        <v>0</v>
      </c>
      <c r="G27" s="250">
        <v>23606</v>
      </c>
      <c r="H27" s="271">
        <v>23606</v>
      </c>
      <c r="I27" s="222">
        <f t="shared" si="2"/>
        <v>0</v>
      </c>
      <c r="J27" s="222">
        <f t="shared" si="3"/>
        <v>55606</v>
      </c>
      <c r="K27" s="222">
        <f t="shared" si="4"/>
        <v>55606</v>
      </c>
    </row>
    <row r="28" spans="1:11" ht="15">
      <c r="A28" s="12" t="s">
        <v>1007</v>
      </c>
      <c r="B28" s="228"/>
      <c r="C28" s="250">
        <v>500000</v>
      </c>
      <c r="D28" s="250">
        <v>500000</v>
      </c>
      <c r="E28" s="343">
        <v>425040</v>
      </c>
      <c r="F28" s="250">
        <v>0</v>
      </c>
      <c r="G28" s="250">
        <v>26764</v>
      </c>
      <c r="H28" s="271">
        <v>26764</v>
      </c>
      <c r="I28" s="222">
        <f t="shared" si="2"/>
        <v>500000</v>
      </c>
      <c r="J28" s="222">
        <f t="shared" si="3"/>
        <v>526764</v>
      </c>
      <c r="K28" s="222">
        <f t="shared" si="4"/>
        <v>451804</v>
      </c>
    </row>
    <row r="29" spans="1:11" ht="15">
      <c r="A29" s="12" t="s">
        <v>1008</v>
      </c>
      <c r="B29" s="228"/>
      <c r="C29" s="250">
        <v>0</v>
      </c>
      <c r="D29" s="250">
        <v>228000</v>
      </c>
      <c r="E29" s="344">
        <v>228000</v>
      </c>
      <c r="F29" s="250">
        <v>100000</v>
      </c>
      <c r="G29" s="250">
        <v>34000</v>
      </c>
      <c r="H29" s="293">
        <v>0</v>
      </c>
      <c r="I29" s="222">
        <f t="shared" si="2"/>
        <v>100000</v>
      </c>
      <c r="J29" s="222">
        <f t="shared" si="3"/>
        <v>262000</v>
      </c>
      <c r="K29" s="222">
        <f t="shared" si="4"/>
        <v>228000</v>
      </c>
    </row>
    <row r="30" spans="1:11" ht="15">
      <c r="A30" s="12" t="s">
        <v>1009</v>
      </c>
      <c r="B30" s="228"/>
      <c r="C30" s="250">
        <v>0</v>
      </c>
      <c r="D30" s="250">
        <v>50000</v>
      </c>
      <c r="E30" s="344">
        <v>50000</v>
      </c>
      <c r="F30" s="250">
        <v>200000</v>
      </c>
      <c r="G30" s="250">
        <v>255153</v>
      </c>
      <c r="H30" s="293">
        <v>255153</v>
      </c>
      <c r="I30" s="222">
        <f t="shared" si="2"/>
        <v>200000</v>
      </c>
      <c r="J30" s="222">
        <f t="shared" si="3"/>
        <v>305153</v>
      </c>
      <c r="K30" s="222">
        <f t="shared" si="4"/>
        <v>305153</v>
      </c>
    </row>
    <row r="31" spans="1:11" ht="15">
      <c r="A31" s="12" t="s">
        <v>1009</v>
      </c>
      <c r="B31" s="228"/>
      <c r="C31" s="250">
        <v>0</v>
      </c>
      <c r="D31" s="250">
        <v>50000</v>
      </c>
      <c r="E31" s="344">
        <v>50000</v>
      </c>
      <c r="F31" s="250">
        <v>200000</v>
      </c>
      <c r="G31" s="250">
        <v>200354</v>
      </c>
      <c r="H31" s="293">
        <v>200354</v>
      </c>
      <c r="I31" s="222">
        <f t="shared" si="2"/>
        <v>200000</v>
      </c>
      <c r="J31" s="222">
        <f t="shared" si="3"/>
        <v>250354</v>
      </c>
      <c r="K31" s="222">
        <f t="shared" si="4"/>
        <v>250354</v>
      </c>
    </row>
    <row r="32" spans="1:11" s="230" customFormat="1" ht="15">
      <c r="A32" s="12" t="s">
        <v>1010</v>
      </c>
      <c r="B32" s="228"/>
      <c r="C32" s="229">
        <v>0</v>
      </c>
      <c r="D32" s="229">
        <v>48732</v>
      </c>
      <c r="E32" s="344">
        <v>48732</v>
      </c>
      <c r="F32" s="229">
        <v>0</v>
      </c>
      <c r="G32" s="229">
        <v>224832</v>
      </c>
      <c r="H32" s="293">
        <v>0</v>
      </c>
      <c r="I32" s="222">
        <f t="shared" si="2"/>
        <v>0</v>
      </c>
      <c r="J32" s="222">
        <f t="shared" si="3"/>
        <v>273564</v>
      </c>
      <c r="K32" s="222">
        <f>+E32+H32</f>
        <v>48732</v>
      </c>
    </row>
    <row r="33" spans="1:11" s="230" customFormat="1" ht="15">
      <c r="A33" s="12" t="s">
        <v>1011</v>
      </c>
      <c r="B33" s="228"/>
      <c r="C33" s="229">
        <v>0</v>
      </c>
      <c r="D33" s="229">
        <v>310000</v>
      </c>
      <c r="E33" s="344">
        <v>310000</v>
      </c>
      <c r="F33" s="229">
        <v>0</v>
      </c>
      <c r="G33" s="229">
        <v>0</v>
      </c>
      <c r="H33" s="293">
        <v>0</v>
      </c>
      <c r="I33" s="222">
        <f t="shared" si="2"/>
        <v>0</v>
      </c>
      <c r="J33" s="222">
        <f>+D33+G33</f>
        <v>310000</v>
      </c>
      <c r="K33" s="222">
        <f>+E33+H33</f>
        <v>310000</v>
      </c>
    </row>
    <row r="34" spans="1:11" s="230" customFormat="1" ht="15">
      <c r="A34" s="227" t="s">
        <v>1022</v>
      </c>
      <c r="B34" s="228"/>
      <c r="C34" s="229">
        <v>0</v>
      </c>
      <c r="D34" s="229">
        <v>0</v>
      </c>
      <c r="E34" s="344">
        <v>14902</v>
      </c>
      <c r="F34" s="229">
        <v>0</v>
      </c>
      <c r="G34" s="229">
        <v>0</v>
      </c>
      <c r="H34" s="293">
        <v>0</v>
      </c>
      <c r="I34" s="222">
        <f t="shared" si="2"/>
        <v>0</v>
      </c>
      <c r="J34" s="222">
        <f>+D34+G34</f>
        <v>0</v>
      </c>
      <c r="K34" s="222">
        <f>+E34+H34</f>
        <v>14902</v>
      </c>
    </row>
    <row r="35" spans="1:11" s="265" customFormat="1" ht="15">
      <c r="A35" s="14" t="s">
        <v>131</v>
      </c>
      <c r="B35" s="13" t="s">
        <v>132</v>
      </c>
      <c r="C35" s="267">
        <f aca="true" t="shared" si="5" ref="C35:K35">SUM(C25:C34)</f>
        <v>500000</v>
      </c>
      <c r="D35" s="267">
        <f t="shared" si="5"/>
        <v>1241732</v>
      </c>
      <c r="E35" s="338">
        <f t="shared" si="5"/>
        <v>1181256</v>
      </c>
      <c r="F35" s="267">
        <f t="shared" si="5"/>
        <v>500000</v>
      </c>
      <c r="G35" s="267">
        <f t="shared" si="5"/>
        <v>764709</v>
      </c>
      <c r="H35" s="222">
        <f t="shared" si="5"/>
        <v>505877</v>
      </c>
      <c r="I35" s="267">
        <f t="shared" si="5"/>
        <v>1000000</v>
      </c>
      <c r="J35" s="267">
        <f t="shared" si="5"/>
        <v>2006441</v>
      </c>
      <c r="K35" s="267">
        <f t="shared" si="5"/>
        <v>1687133</v>
      </c>
    </row>
    <row r="36" spans="1:11" ht="15">
      <c r="A36" s="12"/>
      <c r="B36" s="34"/>
      <c r="C36" s="263"/>
      <c r="D36" s="263"/>
      <c r="E36" s="336"/>
      <c r="F36" s="263"/>
      <c r="G36" s="263"/>
      <c r="H36" s="263"/>
      <c r="I36" s="222"/>
      <c r="J36" s="222"/>
      <c r="K36" s="222"/>
    </row>
    <row r="37" spans="1:11" ht="15">
      <c r="A37" s="12"/>
      <c r="B37" s="34"/>
      <c r="C37" s="263"/>
      <c r="D37" s="263"/>
      <c r="E37" s="336"/>
      <c r="F37" s="263"/>
      <c r="G37" s="263"/>
      <c r="H37" s="263"/>
      <c r="I37" s="222"/>
      <c r="J37" s="222"/>
      <c r="K37" s="222"/>
    </row>
    <row r="38" spans="1:11" s="265" customFormat="1" ht="15">
      <c r="A38" s="14" t="s">
        <v>133</v>
      </c>
      <c r="B38" s="13" t="s">
        <v>134</v>
      </c>
      <c r="C38" s="264">
        <v>0</v>
      </c>
      <c r="D38" s="264">
        <v>0</v>
      </c>
      <c r="E38" s="341">
        <v>0</v>
      </c>
      <c r="F38" s="264">
        <v>0</v>
      </c>
      <c r="G38" s="264">
        <v>0</v>
      </c>
      <c r="H38" s="264">
        <v>0</v>
      </c>
      <c r="I38" s="267">
        <f>+C38+F38</f>
        <v>0</v>
      </c>
      <c r="J38" s="267">
        <f>+D38+G38</f>
        <v>0</v>
      </c>
      <c r="K38" s="267">
        <f>+E38+H38</f>
        <v>0</v>
      </c>
    </row>
    <row r="39" spans="1:11" ht="15">
      <c r="A39" s="12"/>
      <c r="B39" s="34"/>
      <c r="C39" s="263"/>
      <c r="D39" s="263"/>
      <c r="E39" s="336"/>
      <c r="F39" s="263"/>
      <c r="G39" s="263"/>
      <c r="H39" s="263"/>
      <c r="I39" s="222"/>
      <c r="J39" s="222"/>
      <c r="K39" s="222"/>
    </row>
    <row r="40" spans="1:11" ht="15">
      <c r="A40" s="12"/>
      <c r="B40" s="34"/>
      <c r="C40" s="263"/>
      <c r="D40" s="263"/>
      <c r="E40" s="336"/>
      <c r="F40" s="263"/>
      <c r="G40" s="263"/>
      <c r="H40" s="263"/>
      <c r="I40" s="222"/>
      <c r="J40" s="222"/>
      <c r="K40" s="222"/>
    </row>
    <row r="41" spans="1:11" s="265" customFormat="1" ht="15">
      <c r="A41" s="14" t="s">
        <v>135</v>
      </c>
      <c r="B41" s="13" t="s">
        <v>136</v>
      </c>
      <c r="C41" s="264">
        <v>0</v>
      </c>
      <c r="D41" s="264">
        <v>0</v>
      </c>
      <c r="E41" s="341">
        <v>0</v>
      </c>
      <c r="F41" s="264">
        <v>0</v>
      </c>
      <c r="G41" s="264">
        <v>0</v>
      </c>
      <c r="H41" s="264">
        <v>0</v>
      </c>
      <c r="I41" s="267">
        <v>0</v>
      </c>
      <c r="J41" s="267">
        <f>+D41+G41</f>
        <v>0</v>
      </c>
      <c r="K41" s="267">
        <f>+E41+H41</f>
        <v>0</v>
      </c>
    </row>
    <row r="42" spans="1:11" s="265" customFormat="1" ht="25.5">
      <c r="A42" s="14" t="s">
        <v>137</v>
      </c>
      <c r="B42" s="13" t="s">
        <v>138</v>
      </c>
      <c r="C42" s="267">
        <v>135000</v>
      </c>
      <c r="D42" s="267">
        <v>1538853</v>
      </c>
      <c r="E42" s="338">
        <v>1461867</v>
      </c>
      <c r="F42" s="264">
        <v>135000</v>
      </c>
      <c r="G42" s="267">
        <v>224291</v>
      </c>
      <c r="H42" s="267">
        <v>136587</v>
      </c>
      <c r="I42" s="267">
        <f>+C42+F42</f>
        <v>270000</v>
      </c>
      <c r="J42" s="267">
        <f>+D42+G42</f>
        <v>1763144</v>
      </c>
      <c r="K42" s="267">
        <f>+E42+H42</f>
        <v>1598454</v>
      </c>
    </row>
    <row r="43" spans="1:11" s="265" customFormat="1" ht="15.75">
      <c r="A43" s="18" t="s">
        <v>369</v>
      </c>
      <c r="B43" s="272" t="s">
        <v>139</v>
      </c>
      <c r="C43" s="273">
        <f aca="true" t="shared" si="6" ref="C43:K43">+C18+C23+C35+C38+C41+C42</f>
        <v>16398431</v>
      </c>
      <c r="D43" s="273">
        <f>+D18+D23+D35+D38+D41+D42+D10</f>
        <v>32443900</v>
      </c>
      <c r="E43" s="273">
        <f>+E18+E23+E35+E38+E41+E42+E10</f>
        <v>22928916</v>
      </c>
      <c r="F43" s="273">
        <f t="shared" si="6"/>
        <v>635000</v>
      </c>
      <c r="G43" s="273">
        <f t="shared" si="6"/>
        <v>989000</v>
      </c>
      <c r="H43" s="273">
        <f t="shared" si="6"/>
        <v>642464</v>
      </c>
      <c r="I43" s="273">
        <f t="shared" si="6"/>
        <v>17033431</v>
      </c>
      <c r="J43" s="273">
        <f t="shared" si="6"/>
        <v>31252714</v>
      </c>
      <c r="K43" s="273">
        <f t="shared" si="6"/>
        <v>21391194</v>
      </c>
    </row>
    <row r="44" spans="1:11" s="277" customFormat="1" ht="15">
      <c r="A44" s="65"/>
      <c r="B44" s="274"/>
      <c r="C44" s="275"/>
      <c r="D44" s="275"/>
      <c r="E44" s="337"/>
      <c r="F44" s="276"/>
      <c r="G44" s="276"/>
      <c r="H44" s="276"/>
      <c r="I44" s="222"/>
      <c r="J44" s="222"/>
      <c r="K44" s="222"/>
    </row>
    <row r="45" spans="1:11" s="277" customFormat="1" ht="15">
      <c r="A45" s="248"/>
      <c r="B45" s="274"/>
      <c r="C45" s="275"/>
      <c r="D45" s="275"/>
      <c r="E45" s="337"/>
      <c r="F45" s="276"/>
      <c r="G45" s="276"/>
      <c r="H45" s="276"/>
      <c r="I45" s="222"/>
      <c r="J45" s="222"/>
      <c r="K45" s="222"/>
    </row>
    <row r="46" spans="1:11" s="279" customFormat="1" ht="15">
      <c r="A46" s="12" t="s">
        <v>1012</v>
      </c>
      <c r="B46" s="274"/>
      <c r="C46" s="222">
        <v>0</v>
      </c>
      <c r="D46" s="222">
        <v>4999998</v>
      </c>
      <c r="E46" s="337">
        <v>0</v>
      </c>
      <c r="F46" s="278"/>
      <c r="G46" s="278"/>
      <c r="H46" s="278"/>
      <c r="I46" s="222">
        <f aca="true" t="shared" si="7" ref="I46:K52">+C46+F46</f>
        <v>0</v>
      </c>
      <c r="J46" s="222">
        <f t="shared" si="7"/>
        <v>4999998</v>
      </c>
      <c r="K46" s="222">
        <f t="shared" si="7"/>
        <v>0</v>
      </c>
    </row>
    <row r="47" spans="1:11" s="279" customFormat="1" ht="15">
      <c r="A47" s="12" t="s">
        <v>1013</v>
      </c>
      <c r="B47" s="274"/>
      <c r="C47" s="222">
        <v>0</v>
      </c>
      <c r="D47" s="222">
        <v>687012</v>
      </c>
      <c r="E47" s="337">
        <v>0</v>
      </c>
      <c r="F47" s="278"/>
      <c r="G47" s="278"/>
      <c r="H47" s="278"/>
      <c r="I47" s="222">
        <f t="shared" si="7"/>
        <v>0</v>
      </c>
      <c r="J47" s="222">
        <f t="shared" si="7"/>
        <v>687012</v>
      </c>
      <c r="K47" s="222">
        <f t="shared" si="7"/>
        <v>0</v>
      </c>
    </row>
    <row r="48" spans="1:11" s="279" customFormat="1" ht="15">
      <c r="A48" s="12" t="s">
        <v>1014</v>
      </c>
      <c r="B48" s="274"/>
      <c r="C48" s="222">
        <v>0</v>
      </c>
      <c r="D48" s="222">
        <v>11811024</v>
      </c>
      <c r="E48" s="337">
        <v>0</v>
      </c>
      <c r="F48" s="278"/>
      <c r="G48" s="278"/>
      <c r="H48" s="278"/>
      <c r="I48" s="222">
        <f t="shared" si="7"/>
        <v>0</v>
      </c>
      <c r="J48" s="222">
        <f t="shared" si="7"/>
        <v>11811024</v>
      </c>
      <c r="K48" s="222">
        <f t="shared" si="7"/>
        <v>0</v>
      </c>
    </row>
    <row r="49" spans="1:11" s="279" customFormat="1" ht="15">
      <c r="A49" s="12" t="s">
        <v>1015</v>
      </c>
      <c r="B49" s="274"/>
      <c r="C49" s="222">
        <v>2000000</v>
      </c>
      <c r="D49" s="222">
        <v>657908</v>
      </c>
      <c r="E49" s="337">
        <v>0</v>
      </c>
      <c r="F49" s="278"/>
      <c r="G49" s="278"/>
      <c r="H49" s="278"/>
      <c r="I49" s="222">
        <f>+C49+F49</f>
        <v>2000000</v>
      </c>
      <c r="J49" s="222">
        <f t="shared" si="7"/>
        <v>657908</v>
      </c>
      <c r="K49" s="222">
        <f t="shared" si="7"/>
        <v>0</v>
      </c>
    </row>
    <row r="50" spans="1:11" s="279" customFormat="1" ht="15">
      <c r="A50" s="12" t="s">
        <v>942</v>
      </c>
      <c r="B50" s="274"/>
      <c r="C50" s="222">
        <v>3700000</v>
      </c>
      <c r="D50" s="222">
        <v>3700000</v>
      </c>
      <c r="E50" s="337">
        <v>3329230</v>
      </c>
      <c r="F50" s="278"/>
      <c r="G50" s="278"/>
      <c r="H50" s="278"/>
      <c r="I50" s="222">
        <f t="shared" si="7"/>
        <v>3700000</v>
      </c>
      <c r="J50" s="222">
        <f t="shared" si="7"/>
        <v>3700000</v>
      </c>
      <c r="K50" s="222">
        <f t="shared" si="7"/>
        <v>3329230</v>
      </c>
    </row>
    <row r="51" spans="1:11" s="279" customFormat="1" ht="15">
      <c r="A51" s="12" t="s">
        <v>1016</v>
      </c>
      <c r="B51" s="274"/>
      <c r="C51" s="222">
        <v>13400000</v>
      </c>
      <c r="D51" s="222">
        <v>6274135</v>
      </c>
      <c r="E51" s="337">
        <v>6274135</v>
      </c>
      <c r="F51" s="278"/>
      <c r="G51" s="278"/>
      <c r="H51" s="278"/>
      <c r="I51" s="222"/>
      <c r="J51" s="222">
        <f t="shared" si="7"/>
        <v>6274135</v>
      </c>
      <c r="K51" s="222"/>
    </row>
    <row r="52" spans="1:11" s="279" customFormat="1" ht="15">
      <c r="A52" s="12" t="s">
        <v>1017</v>
      </c>
      <c r="B52" s="274"/>
      <c r="C52" s="222">
        <v>13082014</v>
      </c>
      <c r="D52" s="222">
        <v>12622014</v>
      </c>
      <c r="E52" s="337">
        <v>0</v>
      </c>
      <c r="F52" s="278"/>
      <c r="G52" s="278"/>
      <c r="H52" s="278"/>
      <c r="I52" s="222"/>
      <c r="J52" s="222">
        <f t="shared" si="7"/>
        <v>12622014</v>
      </c>
      <c r="K52" s="222"/>
    </row>
    <row r="53" spans="1:11" s="265" customFormat="1" ht="15">
      <c r="A53" s="14" t="s">
        <v>140</v>
      </c>
      <c r="B53" s="13" t="s">
        <v>141</v>
      </c>
      <c r="C53" s="267">
        <f>SUM(C46:C52)</f>
        <v>32182014</v>
      </c>
      <c r="D53" s="267">
        <f>SUM(D46:D52)</f>
        <v>40752091</v>
      </c>
      <c r="E53" s="338">
        <f>SUM(E44:E52)</f>
        <v>9603365</v>
      </c>
      <c r="F53" s="267">
        <f>SUM(F46:F49)</f>
        <v>0</v>
      </c>
      <c r="G53" s="267">
        <f>SUM(G46:G49)</f>
        <v>0</v>
      </c>
      <c r="H53" s="267">
        <f>SUM(H46:H49)</f>
        <v>0</v>
      </c>
      <c r="I53" s="280">
        <f>SUM(I44:I52)</f>
        <v>5700000</v>
      </c>
      <c r="J53" s="280">
        <f>SUM(J44:J52)</f>
        <v>40752091</v>
      </c>
      <c r="K53" s="280">
        <f>SUM(K44:K52)</f>
        <v>3329230</v>
      </c>
    </row>
    <row r="54" spans="1:11" ht="15">
      <c r="A54" s="12"/>
      <c r="B54" s="34"/>
      <c r="C54" s="222"/>
      <c r="D54" s="222"/>
      <c r="E54" s="337"/>
      <c r="F54" s="222"/>
      <c r="G54" s="222"/>
      <c r="H54" s="222"/>
      <c r="I54" s="222"/>
      <c r="J54" s="222"/>
      <c r="K54" s="222"/>
    </row>
    <row r="55" spans="1:11" ht="15">
      <c r="A55" s="12"/>
      <c r="B55" s="34"/>
      <c r="C55" s="222"/>
      <c r="D55" s="222"/>
      <c r="E55" s="337"/>
      <c r="F55" s="222"/>
      <c r="G55" s="222"/>
      <c r="H55" s="222"/>
      <c r="I55" s="222"/>
      <c r="J55" s="222"/>
      <c r="K55" s="222"/>
    </row>
    <row r="56" spans="1:11" ht="15">
      <c r="A56" s="12"/>
      <c r="B56" s="34"/>
      <c r="C56" s="222"/>
      <c r="D56" s="222"/>
      <c r="E56" s="337"/>
      <c r="F56" s="222"/>
      <c r="G56" s="222"/>
      <c r="H56" s="222"/>
      <c r="I56" s="222"/>
      <c r="J56" s="222"/>
      <c r="K56" s="222"/>
    </row>
    <row r="57" spans="1:11" ht="15">
      <c r="A57" s="12"/>
      <c r="B57" s="34"/>
      <c r="C57" s="222"/>
      <c r="D57" s="222"/>
      <c r="E57" s="337"/>
      <c r="F57" s="222"/>
      <c r="G57" s="222"/>
      <c r="H57" s="222"/>
      <c r="I57" s="222"/>
      <c r="J57" s="222"/>
      <c r="K57" s="222"/>
    </row>
    <row r="58" spans="1:11" s="265" customFormat="1" ht="15">
      <c r="A58" s="14" t="s">
        <v>142</v>
      </c>
      <c r="B58" s="13" t="s">
        <v>143</v>
      </c>
      <c r="C58" s="267">
        <v>0</v>
      </c>
      <c r="D58" s="267">
        <v>0</v>
      </c>
      <c r="E58" s="338">
        <v>0</v>
      </c>
      <c r="F58" s="267">
        <v>0</v>
      </c>
      <c r="G58" s="267">
        <v>0</v>
      </c>
      <c r="H58" s="267">
        <v>0</v>
      </c>
      <c r="I58" s="267">
        <v>0</v>
      </c>
      <c r="J58" s="267">
        <v>0</v>
      </c>
      <c r="K58" s="267">
        <v>0</v>
      </c>
    </row>
    <row r="59" spans="1:11" ht="15">
      <c r="A59" s="12"/>
      <c r="B59" s="34"/>
      <c r="C59" s="222"/>
      <c r="D59" s="222"/>
      <c r="E59" s="337"/>
      <c r="F59" s="222"/>
      <c r="G59" s="222"/>
      <c r="H59" s="222"/>
      <c r="I59" s="222"/>
      <c r="J59" s="222"/>
      <c r="K59" s="222"/>
    </row>
    <row r="60" spans="1:11" ht="15">
      <c r="A60" s="12"/>
      <c r="B60" s="34"/>
      <c r="C60" s="222"/>
      <c r="D60" s="222"/>
      <c r="E60" s="337"/>
      <c r="F60" s="222"/>
      <c r="G60" s="222"/>
      <c r="H60" s="222"/>
      <c r="I60" s="222"/>
      <c r="J60" s="222"/>
      <c r="K60" s="222"/>
    </row>
    <row r="61" spans="1:11" ht="15">
      <c r="A61" s="12"/>
      <c r="B61" s="34"/>
      <c r="C61" s="222"/>
      <c r="D61" s="222"/>
      <c r="E61" s="337"/>
      <c r="F61" s="222"/>
      <c r="G61" s="222"/>
      <c r="H61" s="222"/>
      <c r="I61" s="222"/>
      <c r="J61" s="222"/>
      <c r="K61" s="222"/>
    </row>
    <row r="62" spans="1:11" ht="15">
      <c r="A62" s="12"/>
      <c r="B62" s="34"/>
      <c r="C62" s="222"/>
      <c r="D62" s="222"/>
      <c r="E62" s="337"/>
      <c r="F62" s="222"/>
      <c r="G62" s="222"/>
      <c r="H62" s="222"/>
      <c r="I62" s="222"/>
      <c r="J62" s="222"/>
      <c r="K62" s="222"/>
    </row>
    <row r="63" spans="1:11" s="265" customFormat="1" ht="15">
      <c r="A63" s="14" t="s">
        <v>144</v>
      </c>
      <c r="B63" s="13" t="s">
        <v>145</v>
      </c>
      <c r="C63" s="267">
        <v>0</v>
      </c>
      <c r="D63" s="267">
        <v>0</v>
      </c>
      <c r="E63" s="338">
        <v>0</v>
      </c>
      <c r="F63" s="267">
        <v>0</v>
      </c>
      <c r="G63" s="267">
        <v>0</v>
      </c>
      <c r="H63" s="267">
        <v>0</v>
      </c>
      <c r="I63" s="267">
        <v>0</v>
      </c>
      <c r="J63" s="267">
        <v>0</v>
      </c>
      <c r="K63" s="267">
        <v>0</v>
      </c>
    </row>
    <row r="64" spans="1:11" s="265" customFormat="1" ht="15">
      <c r="A64" s="14" t="s">
        <v>146</v>
      </c>
      <c r="B64" s="13" t="s">
        <v>147</v>
      </c>
      <c r="C64" s="267">
        <v>8689144</v>
      </c>
      <c r="D64" s="267">
        <v>9732736</v>
      </c>
      <c r="E64" s="338">
        <v>2592908</v>
      </c>
      <c r="F64" s="267">
        <v>0</v>
      </c>
      <c r="G64" s="267"/>
      <c r="H64" s="267"/>
      <c r="I64" s="267">
        <f>C64+F64</f>
        <v>8689144</v>
      </c>
      <c r="J64" s="267">
        <f>D64+G64</f>
        <v>9732736</v>
      </c>
      <c r="K64" s="267">
        <f>E64+H64</f>
        <v>2592908</v>
      </c>
    </row>
    <row r="65" spans="1:11" s="265" customFormat="1" ht="15.75">
      <c r="A65" s="18" t="s">
        <v>370</v>
      </c>
      <c r="B65" s="272" t="s">
        <v>148</v>
      </c>
      <c r="C65" s="273">
        <f>+C53+C58+C63+C64</f>
        <v>40871158</v>
      </c>
      <c r="D65" s="273">
        <f>+D53+D58+D63+D64</f>
        <v>50484827</v>
      </c>
      <c r="E65" s="320">
        <f aca="true" t="shared" si="8" ref="E65:K65">+E53+E58+E63+E64</f>
        <v>12196273</v>
      </c>
      <c r="F65" s="273">
        <f t="shared" si="8"/>
        <v>0</v>
      </c>
      <c r="G65" s="273">
        <f t="shared" si="8"/>
        <v>0</v>
      </c>
      <c r="H65" s="273">
        <f t="shared" si="8"/>
        <v>0</v>
      </c>
      <c r="I65" s="273">
        <f>+I53+I58+I63+I64</f>
        <v>14389144</v>
      </c>
      <c r="J65" s="273">
        <f t="shared" si="8"/>
        <v>50484827</v>
      </c>
      <c r="K65" s="273">
        <f t="shared" si="8"/>
        <v>5922138</v>
      </c>
    </row>
    <row r="67" spans="1:10" ht="15">
      <c r="A67" s="281"/>
      <c r="B67" s="281"/>
      <c r="C67" s="281"/>
      <c r="D67" s="281"/>
      <c r="E67" s="346"/>
      <c r="F67" s="281"/>
      <c r="G67" s="281"/>
      <c r="H67" s="281"/>
      <c r="I67" s="281"/>
      <c r="J67" s="281"/>
    </row>
  </sheetData>
  <sheetProtection/>
  <mergeCells count="7">
    <mergeCell ref="A2:K2"/>
    <mergeCell ref="A3:K3"/>
    <mergeCell ref="C5:E5"/>
    <mergeCell ref="F5:H5"/>
    <mergeCell ref="I5:K5"/>
    <mergeCell ref="B5:B6"/>
    <mergeCell ref="A5: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7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36.421875" style="0" customWidth="1"/>
    <col min="2" max="2" width="10.140625" style="0" customWidth="1"/>
    <col min="3" max="4" width="18.8515625" style="0" customWidth="1"/>
    <col min="5" max="6" width="17.28125" style="0" customWidth="1"/>
    <col min="7" max="7" width="17.140625" style="0" customWidth="1"/>
    <col min="8" max="8" width="17.7109375" style="0" customWidth="1"/>
  </cols>
  <sheetData>
    <row r="1" ht="15">
      <c r="F1" t="s">
        <v>972</v>
      </c>
    </row>
    <row r="2" spans="1:8" ht="24" customHeight="1">
      <c r="A2" s="379" t="s">
        <v>991</v>
      </c>
      <c r="B2" s="396"/>
      <c r="C2" s="396"/>
      <c r="D2" s="396"/>
      <c r="E2" s="396"/>
      <c r="F2" s="396"/>
      <c r="G2" s="396"/>
      <c r="H2" s="396"/>
    </row>
    <row r="3" spans="1:8" ht="23.25" customHeight="1">
      <c r="A3" s="383" t="s">
        <v>882</v>
      </c>
      <c r="B3" s="380"/>
      <c r="C3" s="380"/>
      <c r="D3" s="380"/>
      <c r="E3" s="380"/>
      <c r="F3" s="380"/>
      <c r="G3" s="380"/>
      <c r="H3" s="380"/>
    </row>
    <row r="4" ht="18">
      <c r="A4" s="40"/>
    </row>
    <row r="6" spans="1:8" ht="15" customHeight="1">
      <c r="A6" s="384" t="s">
        <v>24</v>
      </c>
      <c r="B6" s="386" t="s">
        <v>25</v>
      </c>
      <c r="C6" s="416" t="s">
        <v>614</v>
      </c>
      <c r="D6" s="417"/>
      <c r="E6" s="388" t="s">
        <v>615</v>
      </c>
      <c r="F6" s="390"/>
      <c r="G6" s="388" t="s">
        <v>616</v>
      </c>
      <c r="H6" s="418"/>
    </row>
    <row r="7" spans="1:8" ht="15">
      <c r="A7" s="415"/>
      <c r="B7" s="415"/>
      <c r="C7" s="3" t="s">
        <v>631</v>
      </c>
      <c r="D7" s="3" t="s">
        <v>652</v>
      </c>
      <c r="E7" s="3" t="s">
        <v>631</v>
      </c>
      <c r="F7" s="3" t="s">
        <v>652</v>
      </c>
      <c r="G7" s="3" t="s">
        <v>631</v>
      </c>
      <c r="H7" s="3" t="s">
        <v>652</v>
      </c>
    </row>
    <row r="8" spans="1:8" ht="15">
      <c r="A8" s="26"/>
      <c r="B8" s="26"/>
      <c r="C8" s="26"/>
      <c r="D8" s="26"/>
      <c r="E8" s="26"/>
      <c r="F8" s="26"/>
      <c r="G8" s="26"/>
      <c r="H8" s="26"/>
    </row>
    <row r="9" spans="1:8" ht="15">
      <c r="A9" s="26"/>
      <c r="B9" s="26"/>
      <c r="C9" s="26"/>
      <c r="D9" s="26"/>
      <c r="E9" s="26"/>
      <c r="F9" s="26"/>
      <c r="G9" s="26"/>
      <c r="H9" s="26"/>
    </row>
    <row r="10" spans="1:8" ht="15">
      <c r="A10" s="26"/>
      <c r="B10" s="26"/>
      <c r="C10" s="26"/>
      <c r="D10" s="26"/>
      <c r="E10" s="26"/>
      <c r="F10" s="26"/>
      <c r="G10" s="26"/>
      <c r="H10" s="26"/>
    </row>
    <row r="11" spans="1:8" ht="15">
      <c r="A11" s="26"/>
      <c r="B11" s="26"/>
      <c r="C11" s="26"/>
      <c r="D11" s="26"/>
      <c r="E11" s="26"/>
      <c r="F11" s="26"/>
      <c r="G11" s="26"/>
      <c r="H11" s="26"/>
    </row>
    <row r="12" spans="1:9" ht="15">
      <c r="A12" s="83" t="s">
        <v>586</v>
      </c>
      <c r="B12" s="84" t="s">
        <v>839</v>
      </c>
      <c r="C12" s="186">
        <v>20288816</v>
      </c>
      <c r="D12" s="186">
        <v>26501903</v>
      </c>
      <c r="E12" s="186">
        <v>0</v>
      </c>
      <c r="F12" s="186">
        <v>0</v>
      </c>
      <c r="G12" s="186">
        <f>SUM(C12+E12)</f>
        <v>20288816</v>
      </c>
      <c r="H12" s="186">
        <f>SUM(D12+F12)</f>
        <v>26501903</v>
      </c>
      <c r="I12" s="360"/>
    </row>
    <row r="13" spans="1:8" ht="15">
      <c r="A13" s="14"/>
      <c r="B13" s="8"/>
      <c r="C13" s="26"/>
      <c r="D13" s="26"/>
      <c r="E13" s="26"/>
      <c r="F13" s="26"/>
      <c r="G13" s="148"/>
      <c r="H13" s="148"/>
    </row>
    <row r="14" spans="1:8" ht="15">
      <c r="A14" s="14"/>
      <c r="B14" s="8"/>
      <c r="C14" s="26"/>
      <c r="D14" s="26"/>
      <c r="E14" s="26"/>
      <c r="F14" s="26"/>
      <c r="G14" s="148"/>
      <c r="H14" s="148"/>
    </row>
    <row r="15" spans="1:8" ht="15">
      <c r="A15" s="14"/>
      <c r="B15" s="8"/>
      <c r="C15" s="26"/>
      <c r="D15" s="26"/>
      <c r="E15" s="26"/>
      <c r="F15" s="26"/>
      <c r="G15" s="148"/>
      <c r="H15" s="148"/>
    </row>
    <row r="16" spans="1:8" ht="15">
      <c r="A16" s="14"/>
      <c r="B16" s="8"/>
      <c r="C16" s="26"/>
      <c r="D16" s="26"/>
      <c r="E16" s="26"/>
      <c r="F16" s="26"/>
      <c r="G16" s="148"/>
      <c r="H16" s="148"/>
    </row>
    <row r="17" spans="1:8" ht="15">
      <c r="A17" s="83" t="s">
        <v>843</v>
      </c>
      <c r="B17" s="84" t="s">
        <v>839</v>
      </c>
      <c r="C17" s="187">
        <v>0</v>
      </c>
      <c r="D17" s="187">
        <v>0</v>
      </c>
      <c r="E17" s="187">
        <v>0</v>
      </c>
      <c r="F17" s="187">
        <v>0</v>
      </c>
      <c r="G17" s="187">
        <f>SUM(C17+E17)</f>
        <v>0</v>
      </c>
      <c r="H17" s="187">
        <f>SUM(D17+F17)</f>
        <v>0</v>
      </c>
    </row>
  </sheetData>
  <sheetProtection/>
  <mergeCells count="7">
    <mergeCell ref="A2:H2"/>
    <mergeCell ref="A3:H3"/>
    <mergeCell ref="A6:A7"/>
    <mergeCell ref="B6:B7"/>
    <mergeCell ref="C6:D6"/>
    <mergeCell ref="E6:F6"/>
    <mergeCell ref="G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64"/>
  <sheetViews>
    <sheetView zoomScalePageLayoutView="0" workbookViewId="0" topLeftCell="A25">
      <selection activeCell="D21" sqref="D21"/>
    </sheetView>
  </sheetViews>
  <sheetFormatPr defaultColWidth="9.140625" defaultRowHeight="15"/>
  <cols>
    <col min="1" max="1" width="66.7109375" style="0" customWidth="1"/>
    <col min="3" max="3" width="11.7109375" style="210" customWidth="1"/>
    <col min="4" max="4" width="12.421875" style="210" customWidth="1"/>
    <col min="5" max="5" width="12.00390625" style="321" customWidth="1"/>
    <col min="6" max="6" width="21.57421875" style="321" customWidth="1"/>
    <col min="7" max="7" width="21.8515625" style="0" customWidth="1"/>
    <col min="8" max="10" width="19.57421875" style="0" customWidth="1"/>
    <col min="11" max="11" width="16.421875" style="0" customWidth="1"/>
    <col min="12" max="12" width="16.28125" style="0" customWidth="1"/>
    <col min="13" max="13" width="30.140625" style="0" customWidth="1"/>
  </cols>
  <sheetData>
    <row r="1" ht="15">
      <c r="K1" t="s">
        <v>986</v>
      </c>
    </row>
    <row r="2" spans="1:13" ht="30" customHeight="1">
      <c r="A2" s="379" t="s">
        <v>991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</row>
    <row r="3" spans="1:13" ht="27" customHeight="1">
      <c r="A3" s="383" t="s">
        <v>883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</row>
    <row r="4" spans="1:13" ht="16.5" customHeight="1">
      <c r="A4" s="59"/>
      <c r="B4" s="60"/>
      <c r="C4" s="252"/>
      <c r="D4" s="252"/>
      <c r="E4" s="322"/>
      <c r="F4" s="322"/>
      <c r="G4" s="60"/>
      <c r="H4" s="60"/>
      <c r="I4" s="60"/>
      <c r="J4" s="60"/>
      <c r="K4" s="60"/>
      <c r="L4" s="60"/>
      <c r="M4" s="60"/>
    </row>
    <row r="5" ht="15">
      <c r="A5" s="152" t="s">
        <v>827</v>
      </c>
    </row>
    <row r="6" spans="1:13" ht="61.5" customHeight="1">
      <c r="A6" s="2" t="s">
        <v>24</v>
      </c>
      <c r="B6" s="3" t="s">
        <v>25</v>
      </c>
      <c r="C6" s="253" t="s">
        <v>588</v>
      </c>
      <c r="D6" s="253" t="s">
        <v>750</v>
      </c>
      <c r="E6" s="323" t="s">
        <v>751</v>
      </c>
      <c r="F6" s="323" t="s">
        <v>752</v>
      </c>
      <c r="G6" s="52" t="s">
        <v>753</v>
      </c>
      <c r="H6" s="52" t="s">
        <v>591</v>
      </c>
      <c r="I6" s="52" t="s">
        <v>591</v>
      </c>
      <c r="J6" s="52" t="s">
        <v>599</v>
      </c>
      <c r="K6" s="52" t="s">
        <v>589</v>
      </c>
      <c r="L6" s="52" t="s">
        <v>590</v>
      </c>
      <c r="M6" s="52" t="s">
        <v>592</v>
      </c>
    </row>
    <row r="7" spans="1:13" ht="25.5">
      <c r="A7" s="37"/>
      <c r="B7" s="37"/>
      <c r="C7" s="249"/>
      <c r="D7" s="249"/>
      <c r="E7" s="324"/>
      <c r="F7" s="324"/>
      <c r="G7" s="37"/>
      <c r="H7" s="54" t="s">
        <v>600</v>
      </c>
      <c r="I7" s="93" t="s">
        <v>754</v>
      </c>
      <c r="J7" s="53"/>
      <c r="K7" s="37"/>
      <c r="L7" s="37"/>
      <c r="M7" s="37"/>
    </row>
    <row r="8" spans="1:13" ht="15">
      <c r="A8" s="37"/>
      <c r="B8" s="37"/>
      <c r="C8" s="249"/>
      <c r="D8" s="249"/>
      <c r="E8" s="324"/>
      <c r="F8" s="324"/>
      <c r="G8" s="37"/>
      <c r="H8" s="37"/>
      <c r="I8" s="37"/>
      <c r="J8" s="37"/>
      <c r="K8" s="37"/>
      <c r="L8" s="37"/>
      <c r="M8" s="37"/>
    </row>
    <row r="9" spans="1:13" ht="15">
      <c r="A9" s="37"/>
      <c r="B9" s="37"/>
      <c r="C9" s="249"/>
      <c r="D9" s="249"/>
      <c r="E9" s="324"/>
      <c r="F9" s="324"/>
      <c r="G9" s="37"/>
      <c r="H9" s="37"/>
      <c r="I9" s="37"/>
      <c r="J9" s="37"/>
      <c r="K9" s="37"/>
      <c r="L9" s="37"/>
      <c r="M9" s="37"/>
    </row>
    <row r="10" spans="1:13" ht="15.75">
      <c r="A10" s="294" t="s">
        <v>983</v>
      </c>
      <c r="B10" s="37"/>
      <c r="C10" s="249">
        <f>'beruházások felújítások'!C9</f>
        <v>0</v>
      </c>
      <c r="D10" s="249">
        <f>'beruházások felújítások'!D9</f>
        <v>2180186</v>
      </c>
      <c r="E10" s="324">
        <f>'beruházások felújítások'!E9</f>
        <v>2180186</v>
      </c>
      <c r="F10" s="324">
        <v>2180186</v>
      </c>
      <c r="G10" s="37"/>
      <c r="H10" s="37"/>
      <c r="I10" s="37"/>
      <c r="J10" s="37"/>
      <c r="K10" s="37"/>
      <c r="L10" s="37"/>
      <c r="M10" s="37"/>
    </row>
    <row r="11" spans="1:13" s="166" customFormat="1" ht="15">
      <c r="A11" s="14" t="s">
        <v>126</v>
      </c>
      <c r="B11" s="8" t="s">
        <v>127</v>
      </c>
      <c r="C11" s="295">
        <f>SUM(C10)</f>
        <v>0</v>
      </c>
      <c r="D11" s="295">
        <f>SUM(D10)</f>
        <v>2180186</v>
      </c>
      <c r="E11" s="325">
        <f>SUM(E10)</f>
        <v>2180186</v>
      </c>
      <c r="F11" s="325">
        <f>SUM(F10)</f>
        <v>2180186</v>
      </c>
      <c r="G11" s="131"/>
      <c r="H11" s="131"/>
      <c r="I11" s="131"/>
      <c r="J11" s="131"/>
      <c r="K11" s="131"/>
      <c r="L11" s="131"/>
      <c r="M11" s="131"/>
    </row>
    <row r="12" spans="1:13" ht="15">
      <c r="A12" s="12"/>
      <c r="B12" s="6"/>
      <c r="C12" s="247"/>
      <c r="D12" s="247"/>
      <c r="E12" s="324"/>
      <c r="F12" s="324"/>
      <c r="G12" s="37"/>
      <c r="H12" s="37"/>
      <c r="I12" s="37"/>
      <c r="J12" s="37"/>
      <c r="K12" s="37"/>
      <c r="L12" s="37"/>
      <c r="M12" s="37"/>
    </row>
    <row r="13" spans="1:13" ht="15">
      <c r="A13" s="26" t="s">
        <v>983</v>
      </c>
      <c r="B13" s="6"/>
      <c r="C13" s="249">
        <f>'beruházások felújítások'!C13</f>
        <v>0</v>
      </c>
      <c r="D13" s="249">
        <f>'beruházások felújítások'!D13</f>
        <v>761046</v>
      </c>
      <c r="E13" s="324">
        <f>'beruházások felújítások'!E13</f>
        <v>761046</v>
      </c>
      <c r="F13" s="324">
        <v>761046</v>
      </c>
      <c r="G13" s="37"/>
      <c r="H13" s="37"/>
      <c r="I13" s="37"/>
      <c r="J13" s="37"/>
      <c r="K13" s="37"/>
      <c r="L13" s="37"/>
      <c r="M13" s="37"/>
    </row>
    <row r="14" spans="1:13" ht="15">
      <c r="A14" s="26" t="s">
        <v>939</v>
      </c>
      <c r="B14" s="6"/>
      <c r="C14" s="249">
        <f>'beruházások felújítások'!C14</f>
        <v>0</v>
      </c>
      <c r="D14" s="249">
        <f>'beruházások felújítások'!D14</f>
        <v>9660347</v>
      </c>
      <c r="E14" s="324">
        <f>'beruházások felújítások'!E14</f>
        <v>689340</v>
      </c>
      <c r="F14" s="324">
        <v>0</v>
      </c>
      <c r="G14" s="37"/>
      <c r="H14" s="37"/>
      <c r="I14" s="37"/>
      <c r="J14" s="37"/>
      <c r="K14" s="37"/>
      <c r="L14" s="37"/>
      <c r="M14" s="37"/>
    </row>
    <row r="15" spans="1:13" ht="15">
      <c r="A15" s="26" t="s">
        <v>1002</v>
      </c>
      <c r="B15" s="6"/>
      <c r="C15" s="249">
        <f>'beruházások felújítások'!C15</f>
        <v>0</v>
      </c>
      <c r="D15" s="249">
        <f>'beruházások felújítások'!D15</f>
        <v>668905</v>
      </c>
      <c r="E15" s="324">
        <f>'beruházások felújítások'!E15</f>
        <v>668905</v>
      </c>
      <c r="F15" s="324">
        <v>668905</v>
      </c>
      <c r="G15" s="37"/>
      <c r="H15" s="37"/>
      <c r="I15" s="37"/>
      <c r="J15" s="37"/>
      <c r="K15" s="37"/>
      <c r="L15" s="37"/>
      <c r="M15" s="37"/>
    </row>
    <row r="16" spans="1:13" ht="15">
      <c r="A16" s="26" t="s">
        <v>984</v>
      </c>
      <c r="B16" s="6"/>
      <c r="C16" s="249">
        <f>'beruházások felújítások'!C16</f>
        <v>15763431</v>
      </c>
      <c r="D16" s="249">
        <f>'beruházások felújítások'!D16</f>
        <v>15763431</v>
      </c>
      <c r="E16" s="324">
        <f>'beruházások felújítások'!E16</f>
        <v>15363381</v>
      </c>
      <c r="F16" s="324">
        <v>0</v>
      </c>
      <c r="G16" s="37"/>
      <c r="H16" s="37"/>
      <c r="I16" s="37"/>
      <c r="J16" s="37"/>
      <c r="K16" s="37"/>
      <c r="L16" s="37"/>
      <c r="M16" s="37"/>
    </row>
    <row r="17" spans="1:13" ht="15">
      <c r="A17" s="26" t="s">
        <v>940</v>
      </c>
      <c r="B17" s="6"/>
      <c r="C17" s="249">
        <f>'beruházások felújítások'!C17</f>
        <v>0</v>
      </c>
      <c r="D17" s="249">
        <f>'beruházások felújítások'!D17</f>
        <v>0</v>
      </c>
      <c r="E17" s="324">
        <f>'beruházások felújítások'!E17</f>
        <v>0</v>
      </c>
      <c r="F17" s="324">
        <v>0</v>
      </c>
      <c r="G17" s="37"/>
      <c r="H17" s="37"/>
      <c r="I17" s="37"/>
      <c r="J17" s="37"/>
      <c r="K17" s="37"/>
      <c r="L17" s="37"/>
      <c r="M17" s="37"/>
    </row>
    <row r="18" spans="1:13" s="300" customFormat="1" ht="15">
      <c r="A18" s="296" t="s">
        <v>368</v>
      </c>
      <c r="B18" s="297" t="s">
        <v>128</v>
      </c>
      <c r="C18" s="298">
        <f>SUM(C15:C17)</f>
        <v>15763431</v>
      </c>
      <c r="D18" s="298">
        <f>SUM(D13:D17)</f>
        <v>26853729</v>
      </c>
      <c r="E18" s="326">
        <f>SUM(E13:E17)</f>
        <v>17482672</v>
      </c>
      <c r="F18" s="326">
        <f>SUM(F13:F17)</f>
        <v>1429951</v>
      </c>
      <c r="G18" s="299"/>
      <c r="H18" s="299"/>
      <c r="I18" s="299"/>
      <c r="J18" s="299"/>
      <c r="K18" s="299"/>
      <c r="L18" s="299"/>
      <c r="M18" s="299"/>
    </row>
    <row r="19" spans="1:13" ht="15">
      <c r="A19" s="12"/>
      <c r="B19" s="6"/>
      <c r="C19" s="247"/>
      <c r="D19" s="247"/>
      <c r="E19" s="347"/>
      <c r="F19" s="324"/>
      <c r="G19" s="37"/>
      <c r="H19" s="37"/>
      <c r="I19" s="37"/>
      <c r="J19" s="37"/>
      <c r="K19" s="37"/>
      <c r="L19" s="37"/>
      <c r="M19" s="37"/>
    </row>
    <row r="20" spans="1:13" ht="15">
      <c r="A20" s="12"/>
      <c r="B20" s="6"/>
      <c r="C20" s="247"/>
      <c r="D20" s="247"/>
      <c r="E20" s="347"/>
      <c r="F20" s="324"/>
      <c r="G20" s="37"/>
      <c r="H20" s="37"/>
      <c r="I20" s="37"/>
      <c r="J20" s="37"/>
      <c r="K20" s="37"/>
      <c r="L20" s="37"/>
      <c r="M20" s="37"/>
    </row>
    <row r="21" spans="1:13" ht="15">
      <c r="A21" s="12" t="s">
        <v>1003</v>
      </c>
      <c r="B21" s="6"/>
      <c r="C21" s="247"/>
      <c r="D21" s="249">
        <f>'beruházások felújítások'!D21</f>
        <v>160000</v>
      </c>
      <c r="E21" s="324">
        <f>'beruházások felújítások'!E21</f>
        <v>153535</v>
      </c>
      <c r="F21" s="324">
        <v>160000</v>
      </c>
      <c r="G21" s="37"/>
      <c r="H21" s="37"/>
      <c r="I21" s="37"/>
      <c r="J21" s="37"/>
      <c r="K21" s="37"/>
      <c r="L21" s="37"/>
      <c r="M21" s="37"/>
    </row>
    <row r="22" spans="1:13" ht="15">
      <c r="A22" s="12" t="s">
        <v>1004</v>
      </c>
      <c r="B22" s="6"/>
      <c r="C22" s="247"/>
      <c r="D22" s="249">
        <f>'beruházások felújítások'!D22</f>
        <v>469400</v>
      </c>
      <c r="E22" s="324">
        <f>'beruházások felújítások'!E22</f>
        <v>469400</v>
      </c>
      <c r="F22" s="324">
        <v>469400</v>
      </c>
      <c r="G22" s="37"/>
      <c r="H22" s="37"/>
      <c r="I22" s="37"/>
      <c r="J22" s="37"/>
      <c r="K22" s="37"/>
      <c r="L22" s="37"/>
      <c r="M22" s="37"/>
    </row>
    <row r="23" spans="1:13" s="300" customFormat="1" ht="15">
      <c r="A23" s="301" t="s">
        <v>129</v>
      </c>
      <c r="B23" s="297" t="s">
        <v>130</v>
      </c>
      <c r="C23" s="302">
        <v>0</v>
      </c>
      <c r="D23" s="302">
        <f>SUM(D21:D22)</f>
        <v>629400</v>
      </c>
      <c r="E23" s="328">
        <f>SUM(E21:E22)</f>
        <v>622935</v>
      </c>
      <c r="F23" s="302">
        <f>SUM(F21:F22)</f>
        <v>629400</v>
      </c>
      <c r="G23" s="299"/>
      <c r="H23" s="299"/>
      <c r="I23" s="299"/>
      <c r="J23" s="299"/>
      <c r="K23" s="299"/>
      <c r="L23" s="299"/>
      <c r="M23" s="299"/>
    </row>
    <row r="24" spans="1:13" ht="15">
      <c r="A24" s="5"/>
      <c r="B24" s="6"/>
      <c r="C24" s="247"/>
      <c r="D24" s="247"/>
      <c r="E24" s="347"/>
      <c r="F24" s="324"/>
      <c r="G24" s="37"/>
      <c r="H24" s="37"/>
      <c r="I24" s="37"/>
      <c r="J24" s="37"/>
      <c r="K24" s="37"/>
      <c r="L24" s="37"/>
      <c r="M24" s="37"/>
    </row>
    <row r="25" spans="1:13" ht="15">
      <c r="A25" s="5" t="s">
        <v>1005</v>
      </c>
      <c r="B25" s="226"/>
      <c r="C25" s="249">
        <f>'beruházások felújítások'!C25</f>
        <v>0</v>
      </c>
      <c r="D25" s="249">
        <f>'beruházások felújítások'!D25</f>
        <v>5000</v>
      </c>
      <c r="E25" s="324">
        <f>'beruházások felújítások'!E25</f>
        <v>5000</v>
      </c>
      <c r="F25" s="324"/>
      <c r="G25" s="37"/>
      <c r="H25" s="37"/>
      <c r="I25" s="37"/>
      <c r="J25" s="37"/>
      <c r="K25" s="37"/>
      <c r="L25" s="37"/>
      <c r="M25" s="37"/>
    </row>
    <row r="26" spans="1:13" ht="15">
      <c r="A26" s="5" t="s">
        <v>1006</v>
      </c>
      <c r="B26" s="226"/>
      <c r="C26" s="249">
        <f>'beruházások felújítások'!C26</f>
        <v>0</v>
      </c>
      <c r="D26" s="249">
        <f>'beruházások felújítások'!D26</f>
        <v>18000</v>
      </c>
      <c r="E26" s="324">
        <f>'beruházások felújítások'!E26</f>
        <v>17582</v>
      </c>
      <c r="F26" s="324"/>
      <c r="G26" s="37"/>
      <c r="H26" s="37"/>
      <c r="I26" s="37"/>
      <c r="J26" s="37"/>
      <c r="K26" s="37"/>
      <c r="L26" s="37"/>
      <c r="M26" s="37"/>
    </row>
    <row r="27" spans="1:13" ht="15">
      <c r="A27" s="5" t="s">
        <v>941</v>
      </c>
      <c r="B27" s="226"/>
      <c r="C27" s="249">
        <f>'beruházások felújítások'!C27</f>
        <v>0</v>
      </c>
      <c r="D27" s="249">
        <f>'beruházások felújítások'!D27</f>
        <v>32000</v>
      </c>
      <c r="E27" s="324">
        <f>'beruházások felújítások'!E27</f>
        <v>32000</v>
      </c>
      <c r="F27" s="324"/>
      <c r="G27" s="37"/>
      <c r="H27" s="37"/>
      <c r="I27" s="37"/>
      <c r="J27" s="37"/>
      <c r="K27" s="37"/>
      <c r="L27" s="37"/>
      <c r="M27" s="37"/>
    </row>
    <row r="28" spans="1:13" ht="15">
      <c r="A28" s="12" t="s">
        <v>1007</v>
      </c>
      <c r="B28" s="226"/>
      <c r="C28" s="249">
        <f>'beruházások felújítások'!C28</f>
        <v>500000</v>
      </c>
      <c r="D28" s="249">
        <f>'beruházások felújítások'!D28</f>
        <v>500000</v>
      </c>
      <c r="E28" s="324">
        <f>'beruházások felújítások'!E28</f>
        <v>425040</v>
      </c>
      <c r="F28" s="324">
        <v>500000</v>
      </c>
      <c r="G28" s="37"/>
      <c r="H28" s="37"/>
      <c r="I28" s="37"/>
      <c r="J28" s="37"/>
      <c r="K28" s="37"/>
      <c r="L28" s="37"/>
      <c r="M28" s="37"/>
    </row>
    <row r="29" spans="1:13" ht="15">
      <c r="A29" s="12" t="s">
        <v>1008</v>
      </c>
      <c r="B29" s="226"/>
      <c r="C29" s="249">
        <f>'beruházások felújítások'!C29</f>
        <v>0</v>
      </c>
      <c r="D29" s="249">
        <f>'beruházások felújítások'!D29</f>
        <v>228000</v>
      </c>
      <c r="E29" s="324">
        <f>'beruházások felújítások'!E29</f>
        <v>228000</v>
      </c>
      <c r="F29" s="324">
        <v>0</v>
      </c>
      <c r="G29" s="37"/>
      <c r="H29" s="37"/>
      <c r="I29" s="37"/>
      <c r="J29" s="37"/>
      <c r="K29" s="37"/>
      <c r="L29" s="37"/>
      <c r="M29" s="37"/>
    </row>
    <row r="30" spans="1:13" ht="15">
      <c r="A30" s="12" t="s">
        <v>1009</v>
      </c>
      <c r="B30" s="228"/>
      <c r="C30" s="249">
        <f>'beruházások felújítások'!C30</f>
        <v>0</v>
      </c>
      <c r="D30" s="249">
        <f>'beruházások felújítások'!D30</f>
        <v>50000</v>
      </c>
      <c r="E30" s="324">
        <f>'beruházások felújítások'!E30</f>
        <v>50000</v>
      </c>
      <c r="F30" s="324">
        <v>0</v>
      </c>
      <c r="G30" s="37"/>
      <c r="H30" s="37"/>
      <c r="I30" s="37"/>
      <c r="J30" s="37"/>
      <c r="K30" s="37"/>
      <c r="L30" s="37"/>
      <c r="M30" s="37"/>
    </row>
    <row r="31" spans="1:13" ht="15">
      <c r="A31" s="12" t="s">
        <v>1009</v>
      </c>
      <c r="B31" s="228"/>
      <c r="C31" s="249">
        <f>'beruházások felújítások'!C31</f>
        <v>0</v>
      </c>
      <c r="D31" s="249">
        <f>'beruházások felújítások'!D31</f>
        <v>50000</v>
      </c>
      <c r="E31" s="324">
        <f>'beruházások felújítások'!E31</f>
        <v>50000</v>
      </c>
      <c r="F31" s="324">
        <v>0</v>
      </c>
      <c r="G31" s="37"/>
      <c r="H31" s="37"/>
      <c r="I31" s="37"/>
      <c r="J31" s="37"/>
      <c r="K31" s="37"/>
      <c r="L31" s="37"/>
      <c r="M31" s="37"/>
    </row>
    <row r="32" spans="1:13" ht="15">
      <c r="A32" s="12" t="s">
        <v>1010</v>
      </c>
      <c r="B32" s="228"/>
      <c r="C32" s="249">
        <f>'beruházások felújítások'!C32</f>
        <v>0</v>
      </c>
      <c r="D32" s="249">
        <f>'beruházások felújítások'!D32</f>
        <v>48732</v>
      </c>
      <c r="E32" s="324">
        <f>'beruházások felújítások'!E32</f>
        <v>48732</v>
      </c>
      <c r="F32" s="324">
        <v>0</v>
      </c>
      <c r="G32" s="37"/>
      <c r="H32" s="37"/>
      <c r="I32" s="37"/>
      <c r="J32" s="37"/>
      <c r="K32" s="37"/>
      <c r="L32" s="37"/>
      <c r="M32" s="37"/>
    </row>
    <row r="33" spans="1:13" ht="15">
      <c r="A33" s="12" t="s">
        <v>1011</v>
      </c>
      <c r="B33" s="228"/>
      <c r="C33" s="249">
        <f>'beruházások felújítások'!C33</f>
        <v>0</v>
      </c>
      <c r="D33" s="249">
        <f>'beruházások felújítások'!D33</f>
        <v>310000</v>
      </c>
      <c r="E33" s="324">
        <f>'beruházások felújítások'!E33</f>
        <v>310000</v>
      </c>
      <c r="F33" s="324">
        <v>310000</v>
      </c>
      <c r="G33" s="37"/>
      <c r="H33" s="37"/>
      <c r="I33" s="37"/>
      <c r="J33" s="37"/>
      <c r="K33" s="37"/>
      <c r="L33" s="37"/>
      <c r="M33" s="37"/>
    </row>
    <row r="34" spans="1:13" s="300" customFormat="1" ht="15">
      <c r="A34" s="296" t="s">
        <v>131</v>
      </c>
      <c r="B34" s="297" t="s">
        <v>132</v>
      </c>
      <c r="C34" s="302">
        <f>SUM(C25:C33)</f>
        <v>500000</v>
      </c>
      <c r="D34" s="302">
        <f>SUM(D25:D33)</f>
        <v>1241732</v>
      </c>
      <c r="E34" s="328">
        <f>SUM(E25:E33)</f>
        <v>1166354</v>
      </c>
      <c r="F34" s="328">
        <f>SUM(F25:F33)</f>
        <v>810000</v>
      </c>
      <c r="G34" s="299"/>
      <c r="H34" s="299"/>
      <c r="I34" s="299"/>
      <c r="J34" s="299"/>
      <c r="K34" s="299"/>
      <c r="L34" s="299"/>
      <c r="M34" s="299"/>
    </row>
    <row r="35" spans="1:13" ht="15">
      <c r="A35" s="12"/>
      <c r="B35" s="6"/>
      <c r="C35" s="247"/>
      <c r="D35" s="247"/>
      <c r="E35" s="347"/>
      <c r="F35" s="324"/>
      <c r="G35" s="37"/>
      <c r="H35" s="37"/>
      <c r="I35" s="37"/>
      <c r="J35" s="37"/>
      <c r="K35" s="37"/>
      <c r="L35" s="37"/>
      <c r="M35" s="37"/>
    </row>
    <row r="36" spans="1:13" ht="15">
      <c r="A36" s="12"/>
      <c r="B36" s="6"/>
      <c r="C36" s="247"/>
      <c r="D36" s="247"/>
      <c r="E36" s="347"/>
      <c r="F36" s="324"/>
      <c r="G36" s="37"/>
      <c r="H36" s="37"/>
      <c r="I36" s="37"/>
      <c r="J36" s="37"/>
      <c r="K36" s="37"/>
      <c r="L36" s="37"/>
      <c r="M36" s="37"/>
    </row>
    <row r="37" spans="1:13" s="300" customFormat="1" ht="15">
      <c r="A37" s="296" t="s">
        <v>133</v>
      </c>
      <c r="B37" s="297" t="s">
        <v>134</v>
      </c>
      <c r="C37" s="302">
        <v>0</v>
      </c>
      <c r="D37" s="302">
        <v>0</v>
      </c>
      <c r="E37" s="327">
        <v>0</v>
      </c>
      <c r="F37" s="329">
        <v>0</v>
      </c>
      <c r="G37" s="299"/>
      <c r="H37" s="299"/>
      <c r="I37" s="299"/>
      <c r="J37" s="299"/>
      <c r="K37" s="299"/>
      <c r="L37" s="299"/>
      <c r="M37" s="299"/>
    </row>
    <row r="38" spans="1:13" ht="15">
      <c r="A38" s="12"/>
      <c r="B38" s="6"/>
      <c r="C38" s="247"/>
      <c r="D38" s="247"/>
      <c r="E38" s="347"/>
      <c r="F38" s="324"/>
      <c r="G38" s="37"/>
      <c r="H38" s="37"/>
      <c r="I38" s="37"/>
      <c r="J38" s="37"/>
      <c r="K38" s="37"/>
      <c r="L38" s="37"/>
      <c r="M38" s="37"/>
    </row>
    <row r="39" spans="1:13" ht="15">
      <c r="A39" s="12"/>
      <c r="B39" s="6"/>
      <c r="C39" s="247"/>
      <c r="D39" s="247"/>
      <c r="E39" s="347"/>
      <c r="F39" s="324"/>
      <c r="G39" s="150"/>
      <c r="H39" s="150"/>
      <c r="I39" s="150"/>
      <c r="J39" s="149"/>
      <c r="K39" s="37"/>
      <c r="L39" s="37"/>
      <c r="M39" s="37"/>
    </row>
    <row r="40" spans="1:13" s="300" customFormat="1" ht="15">
      <c r="A40" s="301" t="s">
        <v>135</v>
      </c>
      <c r="B40" s="297" t="s">
        <v>136</v>
      </c>
      <c r="C40" s="302"/>
      <c r="D40" s="302"/>
      <c r="E40" s="327"/>
      <c r="F40" s="329"/>
      <c r="G40" s="299"/>
      <c r="H40" s="299"/>
      <c r="I40" s="299"/>
      <c r="J40" s="299"/>
      <c r="K40" s="299"/>
      <c r="L40" s="299"/>
      <c r="M40" s="299"/>
    </row>
    <row r="41" spans="1:13" s="306" customFormat="1" ht="15">
      <c r="A41" s="303" t="s">
        <v>137</v>
      </c>
      <c r="B41" s="304" t="s">
        <v>138</v>
      </c>
      <c r="C41" s="249">
        <f>'beruházások felújítások'!C42</f>
        <v>135000</v>
      </c>
      <c r="D41" s="249">
        <f>'beruházások felújítások'!D42</f>
        <v>1538853</v>
      </c>
      <c r="E41" s="324">
        <f>'beruházások felújítások'!E42</f>
        <v>1461867</v>
      </c>
      <c r="F41" s="330">
        <v>1419742</v>
      </c>
      <c r="G41" s="305"/>
      <c r="H41" s="305"/>
      <c r="I41" s="305"/>
      <c r="J41" s="305"/>
      <c r="K41" s="305"/>
      <c r="L41" s="305"/>
      <c r="M41" s="305"/>
    </row>
    <row r="42" spans="1:13" ht="15.75">
      <c r="A42" s="91" t="s">
        <v>369</v>
      </c>
      <c r="B42" s="84" t="s">
        <v>139</v>
      </c>
      <c r="C42" s="251">
        <f>+C11+C18+C23+C34+C37+C40+C41</f>
        <v>16398431</v>
      </c>
      <c r="D42" s="251">
        <f>+D11+D18+D23+D34+D37+D40+D41</f>
        <v>32443900</v>
      </c>
      <c r="E42" s="251">
        <f>+E11+E18+E23+E34+E37+E40+E41</f>
        <v>22914014</v>
      </c>
      <c r="F42" s="251">
        <f>+F11+F18+F23+F34+F37+F40+F41</f>
        <v>6469279</v>
      </c>
      <c r="G42" s="92"/>
      <c r="H42" s="92"/>
      <c r="I42" s="92"/>
      <c r="J42" s="92"/>
      <c r="K42" s="92"/>
      <c r="L42" s="92"/>
      <c r="M42" s="92"/>
    </row>
    <row r="43" spans="1:13" s="233" customFormat="1" ht="15">
      <c r="A43" s="12"/>
      <c r="B43" s="6"/>
      <c r="C43" s="247"/>
      <c r="D43" s="247"/>
      <c r="E43" s="331"/>
      <c r="F43" s="331"/>
      <c r="G43" s="232"/>
      <c r="H43" s="232"/>
      <c r="I43" s="232"/>
      <c r="J43" s="232"/>
      <c r="K43" s="232"/>
      <c r="L43" s="232"/>
      <c r="M43" s="232"/>
    </row>
    <row r="44" spans="1:13" ht="15">
      <c r="A44" s="12" t="s">
        <v>1012</v>
      </c>
      <c r="B44" s="6"/>
      <c r="C44" s="247"/>
      <c r="D44" s="249">
        <f>'beruházások felújítások'!D46</f>
        <v>4999998</v>
      </c>
      <c r="E44" s="324">
        <f>'beruházások felújítások'!E45</f>
        <v>0</v>
      </c>
      <c r="F44" s="324">
        <v>0</v>
      </c>
      <c r="G44" s="37"/>
      <c r="H44" s="37"/>
      <c r="I44" s="37"/>
      <c r="J44" s="37"/>
      <c r="K44" s="37"/>
      <c r="L44" s="37"/>
      <c r="M44" s="37"/>
    </row>
    <row r="45" spans="1:13" ht="15">
      <c r="A45" s="12" t="s">
        <v>1013</v>
      </c>
      <c r="B45" s="8"/>
      <c r="C45" s="249">
        <f>'beruházások felújítások'!C46</f>
        <v>0</v>
      </c>
      <c r="D45" s="249">
        <f>'beruházások felújítások'!D47</f>
        <v>687012</v>
      </c>
      <c r="E45" s="324">
        <f>'beruházások felújítások'!E46</f>
        <v>0</v>
      </c>
      <c r="F45" s="324">
        <v>0</v>
      </c>
      <c r="G45" s="37"/>
      <c r="H45" s="37"/>
      <c r="I45" s="37"/>
      <c r="J45" s="37"/>
      <c r="K45" s="37"/>
      <c r="L45" s="37"/>
      <c r="M45" s="37"/>
    </row>
    <row r="46" spans="1:13" ht="15">
      <c r="A46" s="12" t="s">
        <v>1014</v>
      </c>
      <c r="B46" s="8"/>
      <c r="C46" s="249">
        <f>'beruházások felújítások'!C47</f>
        <v>0</v>
      </c>
      <c r="D46" s="249">
        <f>'beruházások felújítások'!D48</f>
        <v>11811024</v>
      </c>
      <c r="E46" s="324">
        <f>'beruházások felújítások'!E47</f>
        <v>0</v>
      </c>
      <c r="F46" s="324">
        <v>0</v>
      </c>
      <c r="G46" s="37"/>
      <c r="H46" s="37"/>
      <c r="I46" s="37"/>
      <c r="J46" s="37"/>
      <c r="K46" s="37"/>
      <c r="L46" s="37"/>
      <c r="M46" s="37"/>
    </row>
    <row r="47" spans="1:13" ht="15">
      <c r="A47" s="12" t="s">
        <v>1015</v>
      </c>
      <c r="B47" s="8"/>
      <c r="C47" s="249">
        <f>'beruházások felújítások'!C49</f>
        <v>2000000</v>
      </c>
      <c r="D47" s="249">
        <f>'beruházások felújítások'!D49</f>
        <v>657908</v>
      </c>
      <c r="E47" s="324">
        <f>'beruházások felújítások'!E48</f>
        <v>0</v>
      </c>
      <c r="F47" s="324">
        <v>657908</v>
      </c>
      <c r="G47" s="37"/>
      <c r="H47" s="37"/>
      <c r="I47" s="37"/>
      <c r="J47" s="37"/>
      <c r="K47" s="37"/>
      <c r="L47" s="37"/>
      <c r="M47" s="37"/>
    </row>
    <row r="48" spans="1:13" ht="15">
      <c r="A48" s="12" t="s">
        <v>942</v>
      </c>
      <c r="B48" s="8"/>
      <c r="C48" s="249">
        <f>'beruházások felújítások'!C50</f>
        <v>3700000</v>
      </c>
      <c r="D48" s="249">
        <f>'beruházások felújítások'!D50</f>
        <v>3700000</v>
      </c>
      <c r="E48" s="324">
        <f>'beruházások felújítások'!E49</f>
        <v>0</v>
      </c>
      <c r="F48" s="324">
        <v>3700000</v>
      </c>
      <c r="G48" s="37"/>
      <c r="H48" s="37"/>
      <c r="I48" s="37"/>
      <c r="J48" s="37"/>
      <c r="K48" s="37"/>
      <c r="L48" s="37"/>
      <c r="M48" s="37"/>
    </row>
    <row r="49" spans="1:13" ht="15">
      <c r="A49" s="12" t="s">
        <v>1016</v>
      </c>
      <c r="B49" s="8"/>
      <c r="C49" s="249">
        <f>'beruházások felújítások'!C51</f>
        <v>13400000</v>
      </c>
      <c r="D49" s="249">
        <f>'beruházások felújítások'!D51</f>
        <v>6274135</v>
      </c>
      <c r="E49" s="324">
        <f>'beruházások felújítások'!E50</f>
        <v>3329230</v>
      </c>
      <c r="F49" s="324">
        <v>6274135</v>
      </c>
      <c r="G49" s="37"/>
      <c r="H49" s="37"/>
      <c r="I49" s="37"/>
      <c r="J49" s="37"/>
      <c r="K49" s="37"/>
      <c r="L49" s="37"/>
      <c r="M49" s="37"/>
    </row>
    <row r="50" spans="1:13" ht="15">
      <c r="A50" s="12" t="s">
        <v>1017</v>
      </c>
      <c r="B50" s="8"/>
      <c r="C50" s="249">
        <f>'beruházások felújítások'!C52</f>
        <v>13082014</v>
      </c>
      <c r="D50" s="249">
        <f>'beruházások felújítások'!D52</f>
        <v>12622014</v>
      </c>
      <c r="E50" s="324">
        <f>'beruházások felújítások'!E51</f>
        <v>6274135</v>
      </c>
      <c r="F50" s="324">
        <v>1962302</v>
      </c>
      <c r="G50" s="37"/>
      <c r="H50" s="37"/>
      <c r="I50" s="37"/>
      <c r="J50" s="37"/>
      <c r="K50" s="37"/>
      <c r="L50" s="37"/>
      <c r="M50" s="37"/>
    </row>
    <row r="51" spans="1:13" s="300" customFormat="1" ht="15">
      <c r="A51" s="296" t="s">
        <v>140</v>
      </c>
      <c r="B51" s="297" t="s">
        <v>141</v>
      </c>
      <c r="C51" s="302">
        <f>SUM(C43:C50)</f>
        <v>32182014</v>
      </c>
      <c r="D51" s="302">
        <f>SUM(D43:D50)</f>
        <v>40752091</v>
      </c>
      <c r="E51" s="328">
        <f>SUM(E43:E50)</f>
        <v>9603365</v>
      </c>
      <c r="F51" s="328">
        <f>SUM(F43:F50)</f>
        <v>12594345</v>
      </c>
      <c r="G51" s="299"/>
      <c r="H51" s="299"/>
      <c r="I51" s="299"/>
      <c r="J51" s="299"/>
      <c r="K51" s="299"/>
      <c r="L51" s="299"/>
      <c r="M51" s="299"/>
    </row>
    <row r="52" spans="1:13" ht="15">
      <c r="A52" s="12"/>
      <c r="B52" s="6"/>
      <c r="C52" s="247"/>
      <c r="D52" s="247"/>
      <c r="E52" s="347"/>
      <c r="F52" s="324"/>
      <c r="G52" s="37"/>
      <c r="H52" s="37"/>
      <c r="I52" s="37"/>
      <c r="J52" s="37"/>
      <c r="K52" s="37"/>
      <c r="L52" s="37"/>
      <c r="M52" s="37"/>
    </row>
    <row r="53" spans="1:13" ht="15">
      <c r="A53" s="12"/>
      <c r="B53" s="6"/>
      <c r="C53" s="247"/>
      <c r="D53" s="247"/>
      <c r="E53" s="347"/>
      <c r="F53" s="324"/>
      <c r="G53" s="37"/>
      <c r="H53" s="37"/>
      <c r="I53" s="37"/>
      <c r="J53" s="37"/>
      <c r="K53" s="37"/>
      <c r="L53" s="37"/>
      <c r="M53" s="37"/>
    </row>
    <row r="54" spans="1:13" ht="15">
      <c r="A54" s="12"/>
      <c r="B54" s="6"/>
      <c r="C54" s="247"/>
      <c r="D54" s="247"/>
      <c r="E54" s="347"/>
      <c r="F54" s="324"/>
      <c r="G54" s="37"/>
      <c r="H54" s="37"/>
      <c r="I54" s="37"/>
      <c r="J54" s="37"/>
      <c r="K54" s="37"/>
      <c r="L54" s="37"/>
      <c r="M54" s="37"/>
    </row>
    <row r="55" spans="1:13" ht="15">
      <c r="A55" s="12"/>
      <c r="B55" s="6"/>
      <c r="C55" s="247"/>
      <c r="D55" s="247"/>
      <c r="E55" s="347"/>
      <c r="F55" s="324"/>
      <c r="G55" s="37"/>
      <c r="H55" s="37"/>
      <c r="I55" s="37"/>
      <c r="J55" s="37"/>
      <c r="K55" s="37"/>
      <c r="L55" s="37"/>
      <c r="M55" s="37"/>
    </row>
    <row r="56" spans="1:13" s="300" customFormat="1" ht="15">
      <c r="A56" s="296" t="s">
        <v>142</v>
      </c>
      <c r="B56" s="297" t="s">
        <v>143</v>
      </c>
      <c r="C56" s="302"/>
      <c r="D56" s="302"/>
      <c r="E56" s="327"/>
      <c r="F56" s="329"/>
      <c r="G56" s="299"/>
      <c r="H56" s="299"/>
      <c r="I56" s="299"/>
      <c r="J56" s="299"/>
      <c r="K56" s="299"/>
      <c r="L56" s="299"/>
      <c r="M56" s="299"/>
    </row>
    <row r="57" spans="1:13" ht="15">
      <c r="A57" s="12"/>
      <c r="B57" s="6"/>
      <c r="C57" s="247"/>
      <c r="D57" s="247"/>
      <c r="E57" s="347"/>
      <c r="F57" s="324"/>
      <c r="G57" s="37"/>
      <c r="H57" s="37"/>
      <c r="I57" s="37"/>
      <c r="J57" s="37"/>
      <c r="K57" s="37"/>
      <c r="L57" s="37"/>
      <c r="M57" s="37"/>
    </row>
    <row r="58" spans="1:13" ht="15">
      <c r="A58" s="12"/>
      <c r="B58" s="6"/>
      <c r="C58" s="247"/>
      <c r="D58" s="247"/>
      <c r="E58" s="347"/>
      <c r="F58" s="324"/>
      <c r="G58" s="37"/>
      <c r="H58" s="37"/>
      <c r="I58" s="37"/>
      <c r="J58" s="37"/>
      <c r="K58" s="37"/>
      <c r="L58" s="37"/>
      <c r="M58" s="37"/>
    </row>
    <row r="59" spans="1:13" ht="15">
      <c r="A59" s="12"/>
      <c r="B59" s="6"/>
      <c r="C59" s="247"/>
      <c r="D59" s="247"/>
      <c r="E59" s="347"/>
      <c r="F59" s="324"/>
      <c r="G59" s="37"/>
      <c r="H59" s="37"/>
      <c r="I59" s="37"/>
      <c r="J59" s="37"/>
      <c r="K59" s="37"/>
      <c r="L59" s="37"/>
      <c r="M59" s="37"/>
    </row>
    <row r="60" spans="1:13" ht="15">
      <c r="A60" s="12"/>
      <c r="B60" s="6"/>
      <c r="C60" s="247"/>
      <c r="D60" s="247"/>
      <c r="E60" s="347"/>
      <c r="F60" s="324"/>
      <c r="G60" s="37"/>
      <c r="H60" s="37"/>
      <c r="I60" s="37"/>
      <c r="J60" s="37"/>
      <c r="K60" s="37"/>
      <c r="L60" s="37"/>
      <c r="M60" s="37"/>
    </row>
    <row r="61" spans="1:13" s="300" customFormat="1" ht="15">
      <c r="A61" s="296" t="s">
        <v>144</v>
      </c>
      <c r="B61" s="297" t="s">
        <v>145</v>
      </c>
      <c r="C61" s="302"/>
      <c r="D61" s="302"/>
      <c r="E61" s="327"/>
      <c r="F61" s="329"/>
      <c r="G61" s="299"/>
      <c r="H61" s="299"/>
      <c r="I61" s="299"/>
      <c r="J61" s="299"/>
      <c r="K61" s="299"/>
      <c r="L61" s="299"/>
      <c r="M61" s="299"/>
    </row>
    <row r="62" spans="1:13" s="300" customFormat="1" ht="15">
      <c r="A62" s="296" t="s">
        <v>146</v>
      </c>
      <c r="B62" s="297" t="s">
        <v>147</v>
      </c>
      <c r="C62" s="249">
        <f>'beruházások felújítások'!C64</f>
        <v>8689144</v>
      </c>
      <c r="D62" s="249">
        <f>'beruházások felújítások'!D64</f>
        <v>9732736</v>
      </c>
      <c r="E62" s="324">
        <f>'beruházások felújítások'!E64</f>
        <v>2592908</v>
      </c>
      <c r="F62" s="329">
        <v>3400473</v>
      </c>
      <c r="G62" s="299"/>
      <c r="H62" s="299"/>
      <c r="I62" s="299"/>
      <c r="J62" s="299"/>
      <c r="K62" s="299"/>
      <c r="L62" s="299"/>
      <c r="M62" s="299"/>
    </row>
    <row r="63" spans="1:13" ht="15.75">
      <c r="A63" s="91" t="s">
        <v>370</v>
      </c>
      <c r="B63" s="84" t="s">
        <v>148</v>
      </c>
      <c r="C63" s="251">
        <f>+C51+C56+C61+C62</f>
        <v>40871158</v>
      </c>
      <c r="D63" s="251">
        <f>+D51+D56+D61+D62</f>
        <v>50484827</v>
      </c>
      <c r="E63" s="251">
        <f>+E51+E56+E61+E62</f>
        <v>12196273</v>
      </c>
      <c r="F63" s="251">
        <f>+F51+F56+F61+F62</f>
        <v>15994818</v>
      </c>
      <c r="G63" s="92"/>
      <c r="H63" s="92"/>
      <c r="I63" s="92"/>
      <c r="J63" s="92"/>
      <c r="K63" s="92"/>
      <c r="L63" s="92"/>
      <c r="M63" s="92"/>
    </row>
    <row r="64" spans="3:6" ht="15">
      <c r="C64" s="254"/>
      <c r="D64" s="254"/>
      <c r="E64" s="332"/>
      <c r="F64" s="332"/>
    </row>
  </sheetData>
  <sheetProtection/>
  <mergeCells count="2">
    <mergeCell ref="A3:M3"/>
    <mergeCell ref="A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3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5.57421875" style="0" customWidth="1"/>
    <col min="2" max="2" width="14.28125" style="0" bestFit="1" customWidth="1"/>
    <col min="3" max="3" width="17.140625" style="0" customWidth="1"/>
    <col min="4" max="4" width="13.8515625" style="0" customWidth="1"/>
    <col min="7" max="7" width="12.421875" style="0" bestFit="1" customWidth="1"/>
  </cols>
  <sheetData>
    <row r="1" ht="15">
      <c r="B1" t="s">
        <v>945</v>
      </c>
    </row>
    <row r="2" ht="18">
      <c r="A2" s="72" t="s">
        <v>993</v>
      </c>
    </row>
    <row r="3" ht="50.25" customHeight="1">
      <c r="A3" s="59" t="s">
        <v>458</v>
      </c>
    </row>
    <row r="4" spans="1:4" ht="15">
      <c r="A4" t="s">
        <v>834</v>
      </c>
      <c r="C4" s="128"/>
      <c r="D4" s="128" t="s">
        <v>896</v>
      </c>
    </row>
    <row r="5" spans="1:9" ht="30">
      <c r="A5" s="26"/>
      <c r="B5" s="219" t="s">
        <v>766</v>
      </c>
      <c r="C5" s="220" t="s">
        <v>943</v>
      </c>
      <c r="D5" s="220" t="s">
        <v>944</v>
      </c>
      <c r="E5" s="4"/>
      <c r="F5" s="4"/>
      <c r="G5" s="4"/>
      <c r="H5" s="4"/>
      <c r="I5" s="4"/>
    </row>
    <row r="6" spans="1:9" ht="15">
      <c r="A6" s="37" t="s">
        <v>6</v>
      </c>
      <c r="B6" s="129">
        <v>24669478</v>
      </c>
      <c r="C6" s="129">
        <v>24234764</v>
      </c>
      <c r="D6" s="129">
        <v>24087562</v>
      </c>
      <c r="E6" s="4"/>
      <c r="F6" s="4"/>
      <c r="G6" s="4"/>
      <c r="H6" s="4"/>
      <c r="I6" s="4"/>
    </row>
    <row r="7" spans="1:9" ht="15">
      <c r="A7" s="37" t="s">
        <v>7</v>
      </c>
      <c r="B7" s="129">
        <v>4786720</v>
      </c>
      <c r="C7" s="129">
        <v>4576880</v>
      </c>
      <c r="D7" s="129">
        <v>4455465</v>
      </c>
      <c r="E7" s="4"/>
      <c r="F7" s="4"/>
      <c r="G7" s="4"/>
      <c r="H7" s="4"/>
      <c r="I7" s="4"/>
    </row>
    <row r="8" spans="1:9" ht="15">
      <c r="A8" s="37" t="s">
        <v>8</v>
      </c>
      <c r="B8" s="129">
        <v>13808258</v>
      </c>
      <c r="C8" s="129">
        <v>12156098</v>
      </c>
      <c r="D8" s="129">
        <v>11329652</v>
      </c>
      <c r="E8" s="4"/>
      <c r="F8" s="4"/>
      <c r="G8" s="4"/>
      <c r="H8" s="4"/>
      <c r="I8" s="4"/>
    </row>
    <row r="9" spans="1:9" ht="15">
      <c r="A9" s="37" t="s">
        <v>9</v>
      </c>
      <c r="B9" s="129">
        <v>0</v>
      </c>
      <c r="C9" s="129">
        <v>0</v>
      </c>
      <c r="D9" s="129">
        <v>0</v>
      </c>
      <c r="E9" s="4"/>
      <c r="F9" s="4"/>
      <c r="G9" s="4"/>
      <c r="H9" s="4"/>
      <c r="I9" s="4"/>
    </row>
    <row r="10" spans="1:9" ht="15">
      <c r="A10" s="37" t="s">
        <v>10</v>
      </c>
      <c r="B10" s="129">
        <v>0</v>
      </c>
      <c r="C10" s="129">
        <v>0</v>
      </c>
      <c r="D10" s="129">
        <v>0</v>
      </c>
      <c r="E10" s="4"/>
      <c r="F10" s="4"/>
      <c r="G10" s="4"/>
      <c r="H10" s="4"/>
      <c r="I10" s="4"/>
    </row>
    <row r="11" spans="1:9" ht="15">
      <c r="A11" s="37" t="s">
        <v>11</v>
      </c>
      <c r="B11" s="129">
        <v>342985</v>
      </c>
      <c r="C11" s="129">
        <v>277985</v>
      </c>
      <c r="D11" s="129">
        <v>276989</v>
      </c>
      <c r="E11" s="4"/>
      <c r="F11" s="4"/>
      <c r="G11" s="4"/>
      <c r="H11" s="4"/>
      <c r="I11" s="4"/>
    </row>
    <row r="12" spans="1:9" ht="15">
      <c r="A12" s="37" t="s">
        <v>12</v>
      </c>
      <c r="B12" s="129">
        <v>0</v>
      </c>
      <c r="C12" s="129">
        <v>0</v>
      </c>
      <c r="D12" s="129">
        <v>0</v>
      </c>
      <c r="E12" s="4"/>
      <c r="F12" s="4"/>
      <c r="G12" s="4"/>
      <c r="H12" s="4"/>
      <c r="I12" s="4"/>
    </row>
    <row r="13" spans="1:9" ht="15">
      <c r="A13" s="37" t="s">
        <v>13</v>
      </c>
      <c r="B13" s="129">
        <v>43607441</v>
      </c>
      <c r="C13" s="129">
        <v>41245727</v>
      </c>
      <c r="D13" s="129">
        <v>40149668</v>
      </c>
      <c r="E13" s="4"/>
      <c r="F13" s="4"/>
      <c r="G13" s="4"/>
      <c r="H13" s="4"/>
      <c r="I13" s="4"/>
    </row>
    <row r="14" spans="1:9" ht="15">
      <c r="A14" s="38" t="s">
        <v>5</v>
      </c>
      <c r="B14" s="130">
        <f>SUM(B6:B13)</f>
        <v>87214882</v>
      </c>
      <c r="C14" s="130">
        <f>SUM(C6:C13)</f>
        <v>82491454</v>
      </c>
      <c r="D14" s="130">
        <f>SUM(D6:D13)</f>
        <v>80299336</v>
      </c>
      <c r="E14" s="4"/>
      <c r="F14" s="4"/>
      <c r="G14" s="4"/>
      <c r="H14" s="4"/>
      <c r="I14" s="4"/>
    </row>
    <row r="15" spans="1:9" ht="15">
      <c r="A15" s="38" t="s">
        <v>14</v>
      </c>
      <c r="B15" s="130">
        <v>0</v>
      </c>
      <c r="C15" s="130">
        <v>0</v>
      </c>
      <c r="D15" s="130">
        <v>0</v>
      </c>
      <c r="E15" s="4"/>
      <c r="F15" s="4"/>
      <c r="G15" s="4"/>
      <c r="H15" s="4"/>
      <c r="I15" s="4"/>
    </row>
    <row r="16" spans="1:9" ht="15">
      <c r="A16" s="62" t="s">
        <v>456</v>
      </c>
      <c r="B16" s="212">
        <f>SUM(B14+B15)</f>
        <v>87214882</v>
      </c>
      <c r="C16" s="212">
        <f>SUM(C14+C15)</f>
        <v>82491454</v>
      </c>
      <c r="D16" s="212">
        <f>SUM(D14+D15)</f>
        <v>80299336</v>
      </c>
      <c r="E16" s="4"/>
      <c r="F16" s="4"/>
      <c r="G16" s="4"/>
      <c r="H16" s="4"/>
      <c r="I16" s="4"/>
    </row>
    <row r="17" spans="1:9" ht="15">
      <c r="A17" s="37" t="s">
        <v>16</v>
      </c>
      <c r="B17" s="129">
        <v>0</v>
      </c>
      <c r="C17" s="129">
        <v>0</v>
      </c>
      <c r="D17" s="129">
        <v>0</v>
      </c>
      <c r="E17" s="4"/>
      <c r="G17" s="4"/>
      <c r="H17" s="4"/>
      <c r="I17" s="4"/>
    </row>
    <row r="18" spans="1:9" ht="15">
      <c r="A18" s="37" t="s">
        <v>17</v>
      </c>
      <c r="B18" s="129">
        <v>0</v>
      </c>
      <c r="C18" s="129">
        <v>0</v>
      </c>
      <c r="D18" s="129">
        <v>0</v>
      </c>
      <c r="E18" s="4"/>
      <c r="F18" s="4"/>
      <c r="G18" s="4"/>
      <c r="H18" s="4"/>
      <c r="I18" s="4"/>
    </row>
    <row r="19" spans="1:9" ht="15">
      <c r="A19" s="37" t="s">
        <v>18</v>
      </c>
      <c r="B19" s="129">
        <v>0</v>
      </c>
      <c r="C19" s="129">
        <v>0</v>
      </c>
      <c r="D19" s="129">
        <v>0</v>
      </c>
      <c r="E19" s="4"/>
      <c r="F19" s="4"/>
      <c r="G19" s="4"/>
      <c r="H19" s="4"/>
      <c r="I19" s="4"/>
    </row>
    <row r="20" spans="1:9" ht="15">
      <c r="A20" s="37" t="s">
        <v>19</v>
      </c>
      <c r="B20" s="129">
        <v>1000560</v>
      </c>
      <c r="C20" s="129">
        <v>1033912</v>
      </c>
      <c r="D20" s="129">
        <v>575586</v>
      </c>
      <c r="E20" s="4"/>
      <c r="F20" s="4"/>
      <c r="G20" s="4"/>
      <c r="H20" s="4"/>
      <c r="I20" s="4"/>
    </row>
    <row r="21" spans="1:9" ht="15">
      <c r="A21" s="37" t="s">
        <v>20</v>
      </c>
      <c r="B21" s="129">
        <v>0</v>
      </c>
      <c r="C21" s="129">
        <v>0</v>
      </c>
      <c r="D21" s="129">
        <v>0</v>
      </c>
      <c r="E21" s="4"/>
      <c r="F21" s="4"/>
      <c r="G21" s="4"/>
      <c r="H21" s="4"/>
      <c r="I21" s="4"/>
    </row>
    <row r="22" spans="1:9" ht="15">
      <c r="A22" s="37" t="s">
        <v>21</v>
      </c>
      <c r="B22" s="129">
        <v>0</v>
      </c>
      <c r="C22" s="129">
        <v>0</v>
      </c>
      <c r="D22" s="129">
        <v>0</v>
      </c>
      <c r="E22" s="4"/>
      <c r="F22" s="4"/>
      <c r="G22" s="4"/>
      <c r="H22" s="4"/>
      <c r="I22" s="4"/>
    </row>
    <row r="23" spans="1:9" ht="15">
      <c r="A23" s="37" t="s">
        <v>22</v>
      </c>
      <c r="B23" s="129">
        <v>0</v>
      </c>
      <c r="C23" s="129">
        <v>0</v>
      </c>
      <c r="D23" s="129">
        <v>0</v>
      </c>
      <c r="E23" s="4"/>
      <c r="F23" s="4"/>
      <c r="G23" s="4"/>
      <c r="H23" s="4"/>
      <c r="I23" s="4"/>
    </row>
    <row r="24" spans="1:9" ht="15">
      <c r="A24" s="38" t="s">
        <v>15</v>
      </c>
      <c r="B24" s="130">
        <f>SUM(B17:B23)</f>
        <v>1000560</v>
      </c>
      <c r="C24" s="130">
        <f>SUM(C17:C23)</f>
        <v>1033912</v>
      </c>
      <c r="D24" s="130">
        <f>SUM(D17:D23)</f>
        <v>575586</v>
      </c>
      <c r="E24" s="4"/>
      <c r="F24" s="4"/>
      <c r="G24" s="4"/>
      <c r="H24" s="4"/>
      <c r="I24" s="4"/>
    </row>
    <row r="25" spans="1:9" ht="15">
      <c r="A25" s="38" t="s">
        <v>23</v>
      </c>
      <c r="B25" s="130">
        <v>42606881</v>
      </c>
      <c r="C25" s="130">
        <v>40211815</v>
      </c>
      <c r="D25" s="130">
        <v>40211815</v>
      </c>
      <c r="E25" s="4"/>
      <c r="F25" s="4"/>
      <c r="G25" s="4"/>
      <c r="H25" s="4"/>
      <c r="I25" s="4"/>
    </row>
    <row r="26" spans="1:9" ht="15">
      <c r="A26" s="62" t="s">
        <v>457</v>
      </c>
      <c r="B26" s="212">
        <f>SUM(B24+B25)</f>
        <v>43607441</v>
      </c>
      <c r="C26" s="212">
        <f>SUM(C24+C25)</f>
        <v>41245727</v>
      </c>
      <c r="D26" s="212">
        <f>SUM(D24+D25)</f>
        <v>40787401</v>
      </c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51"/>
  <sheetViews>
    <sheetView zoomScalePageLayoutView="0" workbookViewId="0" topLeftCell="A7">
      <selection activeCell="E7" sqref="E1:E16384"/>
    </sheetView>
  </sheetViews>
  <sheetFormatPr defaultColWidth="9.140625" defaultRowHeight="15"/>
  <cols>
    <col min="1" max="1" width="65.7109375" style="0" customWidth="1"/>
    <col min="3" max="3" width="11.7109375" style="210" customWidth="1"/>
    <col min="4" max="4" width="12.421875" style="210" customWidth="1"/>
    <col min="5" max="5" width="12.00390625" style="321" customWidth="1"/>
    <col min="6" max="6" width="21.57421875" style="210" customWidth="1"/>
    <col min="7" max="7" width="21.8515625" style="210" customWidth="1"/>
    <col min="8" max="10" width="19.57421875" style="210" customWidth="1"/>
    <col min="11" max="11" width="16.421875" style="210" customWidth="1"/>
    <col min="12" max="12" width="16.28125" style="210" customWidth="1"/>
    <col min="13" max="13" width="30.140625" style="210" customWidth="1"/>
  </cols>
  <sheetData>
    <row r="1" ht="15">
      <c r="K1" s="210" t="s">
        <v>987</v>
      </c>
    </row>
    <row r="2" spans="1:13" ht="30" customHeight="1">
      <c r="A2" s="379" t="s">
        <v>991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</row>
    <row r="3" spans="1:13" ht="27" customHeight="1">
      <c r="A3" s="383" t="s">
        <v>883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</row>
    <row r="4" spans="1:13" ht="16.5" customHeight="1">
      <c r="A4" s="59"/>
      <c r="B4" s="216"/>
      <c r="C4" s="252"/>
      <c r="D4" s="252"/>
      <c r="E4" s="322"/>
      <c r="F4" s="252"/>
      <c r="G4" s="252"/>
      <c r="H4" s="252"/>
      <c r="I4" s="252"/>
      <c r="J4" s="252"/>
      <c r="K4" s="252"/>
      <c r="L4" s="252"/>
      <c r="M4" s="252"/>
    </row>
    <row r="5" ht="15">
      <c r="A5" s="152" t="s">
        <v>828</v>
      </c>
    </row>
    <row r="6" spans="1:13" ht="61.5" customHeight="1">
      <c r="A6" s="2" t="s">
        <v>24</v>
      </c>
      <c r="B6" s="3" t="s">
        <v>25</v>
      </c>
      <c r="C6" s="253" t="s">
        <v>588</v>
      </c>
      <c r="D6" s="253" t="s">
        <v>750</v>
      </c>
      <c r="E6" s="323" t="s">
        <v>751</v>
      </c>
      <c r="F6" s="253" t="s">
        <v>752</v>
      </c>
      <c r="G6" s="253" t="s">
        <v>753</v>
      </c>
      <c r="H6" s="253" t="s">
        <v>591</v>
      </c>
      <c r="I6" s="253" t="s">
        <v>591</v>
      </c>
      <c r="J6" s="253" t="s">
        <v>599</v>
      </c>
      <c r="K6" s="253" t="s">
        <v>589</v>
      </c>
      <c r="L6" s="253" t="s">
        <v>590</v>
      </c>
      <c r="M6" s="253" t="s">
        <v>592</v>
      </c>
    </row>
    <row r="7" spans="1:13" ht="25.5">
      <c r="A7" s="37"/>
      <c r="B7" s="37"/>
      <c r="C7" s="129"/>
      <c r="D7" s="129"/>
      <c r="E7" s="353"/>
      <c r="F7" s="129"/>
      <c r="G7" s="129"/>
      <c r="H7" s="285" t="s">
        <v>600</v>
      </c>
      <c r="I7" s="286" t="s">
        <v>754</v>
      </c>
      <c r="J7" s="290"/>
      <c r="K7" s="129"/>
      <c r="L7" s="129"/>
      <c r="M7" s="129"/>
    </row>
    <row r="8" spans="1:13" ht="15">
      <c r="A8" s="37"/>
      <c r="B8" s="37"/>
      <c r="C8" s="129"/>
      <c r="D8" s="129"/>
      <c r="E8" s="353"/>
      <c r="F8" s="129"/>
      <c r="G8" s="129"/>
      <c r="H8" s="129"/>
      <c r="I8" s="129"/>
      <c r="J8" s="129"/>
      <c r="K8" s="129"/>
      <c r="L8" s="129"/>
      <c r="M8" s="129"/>
    </row>
    <row r="9" spans="1:13" ht="15">
      <c r="A9" s="37"/>
      <c r="B9" s="37"/>
      <c r="C9" s="129"/>
      <c r="D9" s="129"/>
      <c r="E9" s="353"/>
      <c r="F9" s="129"/>
      <c r="G9" s="129"/>
      <c r="H9" s="129"/>
      <c r="I9" s="129"/>
      <c r="J9" s="129"/>
      <c r="K9" s="129"/>
      <c r="L9" s="129"/>
      <c r="M9" s="129"/>
    </row>
    <row r="10" spans="1:13" ht="15">
      <c r="A10" s="37"/>
      <c r="B10" s="37"/>
      <c r="C10" s="129"/>
      <c r="D10" s="129"/>
      <c r="E10" s="353"/>
      <c r="F10" s="129"/>
      <c r="G10" s="129"/>
      <c r="H10" s="129"/>
      <c r="I10" s="129"/>
      <c r="J10" s="129"/>
      <c r="K10" s="129"/>
      <c r="L10" s="129"/>
      <c r="M10" s="129"/>
    </row>
    <row r="11" spans="1:13" s="166" customFormat="1" ht="15">
      <c r="A11" s="14" t="s">
        <v>126</v>
      </c>
      <c r="B11" s="8" t="s">
        <v>127</v>
      </c>
      <c r="C11" s="307"/>
      <c r="D11" s="307"/>
      <c r="E11" s="354"/>
      <c r="F11" s="130"/>
      <c r="G11" s="130"/>
      <c r="H11" s="130"/>
      <c r="I11" s="130"/>
      <c r="J11" s="130"/>
      <c r="K11" s="130"/>
      <c r="L11" s="130"/>
      <c r="M11" s="130"/>
    </row>
    <row r="12" spans="1:13" ht="15">
      <c r="A12" s="12"/>
      <c r="B12" s="6"/>
      <c r="C12" s="287"/>
      <c r="D12" s="287"/>
      <c r="E12" s="353"/>
      <c r="F12" s="129"/>
      <c r="G12" s="129"/>
      <c r="H12" s="129"/>
      <c r="I12" s="129"/>
      <c r="J12" s="129"/>
      <c r="K12" s="129"/>
      <c r="L12" s="129"/>
      <c r="M12" s="129"/>
    </row>
    <row r="13" spans="1:13" ht="15">
      <c r="A13" s="12"/>
      <c r="B13" s="6"/>
      <c r="C13" s="217"/>
      <c r="D13" s="217"/>
      <c r="E13" s="355"/>
      <c r="F13" s="129"/>
      <c r="G13" s="129"/>
      <c r="H13" s="129"/>
      <c r="I13" s="129"/>
      <c r="J13" s="129"/>
      <c r="K13" s="129"/>
      <c r="L13" s="129"/>
      <c r="M13" s="129"/>
    </row>
    <row r="14" spans="1:13" ht="15">
      <c r="A14" s="12"/>
      <c r="B14" s="6"/>
      <c r="C14" s="217"/>
      <c r="D14" s="217"/>
      <c r="E14" s="355"/>
      <c r="F14" s="129"/>
      <c r="G14" s="129"/>
      <c r="H14" s="129"/>
      <c r="I14" s="129"/>
      <c r="J14" s="129"/>
      <c r="K14" s="129"/>
      <c r="L14" s="129"/>
      <c r="M14" s="129"/>
    </row>
    <row r="15" spans="1:13" ht="15">
      <c r="A15" s="12"/>
      <c r="B15" s="6"/>
      <c r="C15" s="217"/>
      <c r="D15" s="217"/>
      <c r="E15" s="355"/>
      <c r="F15" s="129"/>
      <c r="G15" s="129"/>
      <c r="H15" s="129"/>
      <c r="I15" s="129"/>
      <c r="J15" s="129"/>
      <c r="K15" s="129"/>
      <c r="L15" s="129"/>
      <c r="M15" s="129"/>
    </row>
    <row r="16" spans="1:13" s="166" customFormat="1" ht="15">
      <c r="A16" s="14" t="s">
        <v>368</v>
      </c>
      <c r="B16" s="8" t="s">
        <v>128</v>
      </c>
      <c r="C16" s="308">
        <f>SUM(C13:C15)</f>
        <v>0</v>
      </c>
      <c r="D16" s="308">
        <f>SUM(D13:D15)</f>
        <v>0</v>
      </c>
      <c r="E16" s="356">
        <f>SUM(E13:E15)</f>
        <v>0</v>
      </c>
      <c r="F16" s="308">
        <f>SUM(F13:F15)</f>
        <v>0</v>
      </c>
      <c r="G16" s="130"/>
      <c r="H16" s="130"/>
      <c r="I16" s="130"/>
      <c r="J16" s="130"/>
      <c r="K16" s="130"/>
      <c r="L16" s="130"/>
      <c r="M16" s="130"/>
    </row>
    <row r="17" spans="1:13" ht="15">
      <c r="A17" s="12"/>
      <c r="B17" s="6"/>
      <c r="C17" s="217"/>
      <c r="D17" s="217"/>
      <c r="E17" s="355"/>
      <c r="F17" s="129"/>
      <c r="G17" s="129"/>
      <c r="H17" s="129"/>
      <c r="I17" s="129"/>
      <c r="J17" s="129"/>
      <c r="K17" s="129"/>
      <c r="L17" s="129"/>
      <c r="M17" s="129"/>
    </row>
    <row r="18" spans="1:13" ht="15">
      <c r="A18" s="12"/>
      <c r="B18" s="6"/>
      <c r="C18" s="217"/>
      <c r="D18" s="217"/>
      <c r="E18" s="355"/>
      <c r="F18" s="129"/>
      <c r="G18" s="129"/>
      <c r="H18" s="129"/>
      <c r="I18" s="129"/>
      <c r="J18" s="129"/>
      <c r="K18" s="129"/>
      <c r="L18" s="129"/>
      <c r="M18" s="129"/>
    </row>
    <row r="19" spans="1:13" ht="15">
      <c r="A19" s="12"/>
      <c r="B19" s="6"/>
      <c r="C19" s="217"/>
      <c r="D19" s="217"/>
      <c r="E19" s="355"/>
      <c r="F19" s="129"/>
      <c r="G19" s="129"/>
      <c r="H19" s="129"/>
      <c r="I19" s="129"/>
      <c r="J19" s="129"/>
      <c r="K19" s="129"/>
      <c r="L19" s="129"/>
      <c r="M19" s="129"/>
    </row>
    <row r="20" spans="1:13" ht="15.75">
      <c r="A20" s="12"/>
      <c r="B20" s="6"/>
      <c r="C20" s="217"/>
      <c r="D20" s="217"/>
      <c r="E20" s="349"/>
      <c r="F20" s="129"/>
      <c r="G20" s="129"/>
      <c r="H20" s="129"/>
      <c r="I20" s="129"/>
      <c r="J20" s="129"/>
      <c r="K20" s="129"/>
      <c r="L20" s="129"/>
      <c r="M20" s="129"/>
    </row>
    <row r="21" spans="1:13" ht="15.75">
      <c r="A21" s="7" t="s">
        <v>129</v>
      </c>
      <c r="B21" s="6" t="s">
        <v>130</v>
      </c>
      <c r="C21" s="217">
        <v>0</v>
      </c>
      <c r="D21" s="217"/>
      <c r="E21" s="349"/>
      <c r="F21" s="129"/>
      <c r="G21" s="129"/>
      <c r="H21" s="129"/>
      <c r="I21" s="129"/>
      <c r="J21" s="129"/>
      <c r="K21" s="129"/>
      <c r="L21" s="129"/>
      <c r="M21" s="129"/>
    </row>
    <row r="22" spans="1:13" ht="30">
      <c r="A22" s="333" t="s">
        <v>1018</v>
      </c>
      <c r="B22" s="6"/>
      <c r="C22" s="217"/>
      <c r="D22" s="217">
        <v>102000</v>
      </c>
      <c r="E22" s="357">
        <v>101969</v>
      </c>
      <c r="F22" s="129"/>
      <c r="G22" s="129"/>
      <c r="H22" s="129"/>
      <c r="I22" s="129"/>
      <c r="J22" s="129"/>
      <c r="K22" s="129"/>
      <c r="L22" s="129"/>
      <c r="M22" s="129"/>
    </row>
    <row r="23" spans="1:13" ht="15.75">
      <c r="A23" s="334" t="s">
        <v>1019</v>
      </c>
      <c r="B23" s="6"/>
      <c r="C23" s="217">
        <v>0</v>
      </c>
      <c r="D23" s="217">
        <v>6000</v>
      </c>
      <c r="E23" s="349">
        <v>5898</v>
      </c>
      <c r="F23" s="129"/>
      <c r="G23" s="129"/>
      <c r="H23" s="129"/>
      <c r="I23" s="129"/>
      <c r="J23" s="129"/>
      <c r="K23" s="129"/>
      <c r="L23" s="129"/>
      <c r="M23" s="129"/>
    </row>
    <row r="24" spans="1:13" ht="15.75">
      <c r="A24" s="334" t="s">
        <v>1020</v>
      </c>
      <c r="B24" s="6"/>
      <c r="C24" s="217">
        <v>100000</v>
      </c>
      <c r="D24" s="217">
        <v>111000</v>
      </c>
      <c r="E24" s="349">
        <v>0</v>
      </c>
      <c r="F24" s="129"/>
      <c r="G24" s="129"/>
      <c r="H24" s="129"/>
      <c r="I24" s="129"/>
      <c r="J24" s="129"/>
      <c r="K24" s="129"/>
      <c r="L24" s="129"/>
      <c r="M24" s="129"/>
    </row>
    <row r="25" spans="1:13" ht="15.75">
      <c r="A25" s="334" t="s">
        <v>1021</v>
      </c>
      <c r="B25" s="6"/>
      <c r="C25" s="217">
        <v>120000</v>
      </c>
      <c r="D25" s="217"/>
      <c r="E25" s="349">
        <v>0</v>
      </c>
      <c r="F25" s="129"/>
      <c r="G25" s="129"/>
      <c r="H25" s="129"/>
      <c r="I25" s="129"/>
      <c r="J25" s="129"/>
      <c r="K25" s="129"/>
      <c r="L25" s="129"/>
      <c r="M25" s="129"/>
    </row>
    <row r="26" spans="1:13" s="166" customFormat="1" ht="15">
      <c r="A26" s="14" t="s">
        <v>131</v>
      </c>
      <c r="B26" s="8" t="s">
        <v>132</v>
      </c>
      <c r="C26" s="308">
        <f>SUM(C23:C25)</f>
        <v>220000</v>
      </c>
      <c r="D26" s="308">
        <f>SUM(D22:D25)</f>
        <v>219000</v>
      </c>
      <c r="E26" s="356">
        <f>SUM(E22:E25)</f>
        <v>107867</v>
      </c>
      <c r="F26" s="308"/>
      <c r="G26" s="130"/>
      <c r="H26" s="130"/>
      <c r="I26" s="130"/>
      <c r="J26" s="130"/>
      <c r="K26" s="130"/>
      <c r="L26" s="130"/>
      <c r="M26" s="130"/>
    </row>
    <row r="27" spans="1:13" ht="15">
      <c r="A27" s="12"/>
      <c r="B27" s="6"/>
      <c r="C27" s="217"/>
      <c r="D27" s="217"/>
      <c r="E27" s="355"/>
      <c r="F27" s="129"/>
      <c r="G27" s="129"/>
      <c r="H27" s="129"/>
      <c r="I27" s="129"/>
      <c r="J27" s="129"/>
      <c r="K27" s="129"/>
      <c r="L27" s="129"/>
      <c r="M27" s="129"/>
    </row>
    <row r="28" spans="1:13" ht="15">
      <c r="A28" s="12"/>
      <c r="B28" s="6"/>
      <c r="C28" s="217"/>
      <c r="D28" s="217"/>
      <c r="E28" s="355"/>
      <c r="F28" s="129"/>
      <c r="G28" s="129"/>
      <c r="H28" s="129"/>
      <c r="I28" s="129"/>
      <c r="J28" s="129"/>
      <c r="K28" s="129"/>
      <c r="L28" s="129"/>
      <c r="M28" s="129"/>
    </row>
    <row r="29" spans="1:13" s="166" customFormat="1" ht="15">
      <c r="A29" s="14" t="s">
        <v>133</v>
      </c>
      <c r="B29" s="8" t="s">
        <v>134</v>
      </c>
      <c r="C29" s="308"/>
      <c r="D29" s="308"/>
      <c r="E29" s="358"/>
      <c r="F29" s="130"/>
      <c r="G29" s="130"/>
      <c r="H29" s="130"/>
      <c r="I29" s="130"/>
      <c r="J29" s="130"/>
      <c r="K29" s="130"/>
      <c r="L29" s="130"/>
      <c r="M29" s="130"/>
    </row>
    <row r="30" spans="1:13" ht="15">
      <c r="A30" s="12"/>
      <c r="B30" s="6"/>
      <c r="C30" s="217"/>
      <c r="D30" s="217"/>
      <c r="E30" s="355"/>
      <c r="F30" s="129"/>
      <c r="G30" s="129"/>
      <c r="H30" s="129"/>
      <c r="I30" s="129"/>
      <c r="J30" s="129"/>
      <c r="K30" s="129"/>
      <c r="L30" s="129"/>
      <c r="M30" s="129"/>
    </row>
    <row r="31" spans="1:13" ht="15">
      <c r="A31" s="12"/>
      <c r="B31" s="6"/>
      <c r="C31" s="217"/>
      <c r="D31" s="217"/>
      <c r="E31" s="355"/>
      <c r="F31" s="129"/>
      <c r="G31" s="288"/>
      <c r="H31" s="288"/>
      <c r="I31" s="288"/>
      <c r="J31" s="291"/>
      <c r="K31" s="129"/>
      <c r="L31" s="129"/>
      <c r="M31" s="129"/>
    </row>
    <row r="32" spans="1:13" ht="15">
      <c r="A32" s="5" t="s">
        <v>135</v>
      </c>
      <c r="B32" s="6" t="s">
        <v>136</v>
      </c>
      <c r="C32" s="217"/>
      <c r="D32" s="217"/>
      <c r="E32" s="355"/>
      <c r="F32" s="129"/>
      <c r="G32" s="129"/>
      <c r="H32" s="129"/>
      <c r="I32" s="129"/>
      <c r="J32" s="129"/>
      <c r="K32" s="129"/>
      <c r="L32" s="129"/>
      <c r="M32" s="129"/>
    </row>
    <row r="33" spans="1:13" s="166" customFormat="1" ht="15">
      <c r="A33" s="7" t="s">
        <v>137</v>
      </c>
      <c r="B33" s="8" t="s">
        <v>138</v>
      </c>
      <c r="C33" s="308">
        <v>122985</v>
      </c>
      <c r="D33" s="308">
        <v>58985</v>
      </c>
      <c r="E33" s="348">
        <v>58887</v>
      </c>
      <c r="F33" s="130">
        <v>0</v>
      </c>
      <c r="G33" s="130"/>
      <c r="H33" s="130"/>
      <c r="I33" s="130"/>
      <c r="J33" s="130"/>
      <c r="K33" s="130"/>
      <c r="L33" s="130"/>
      <c r="M33" s="130"/>
    </row>
    <row r="34" spans="1:13" ht="15.75">
      <c r="A34" s="91" t="s">
        <v>369</v>
      </c>
      <c r="B34" s="84" t="s">
        <v>139</v>
      </c>
      <c r="C34" s="218">
        <f>+C11+C16+C21+C26+C29+C32+C33</f>
        <v>342985</v>
      </c>
      <c r="D34" s="218">
        <f>+D11+D16+D21+D26+D29+D32+D33</f>
        <v>277985</v>
      </c>
      <c r="E34" s="356">
        <f>+E11+E16+E21+E26+E29+E32+E33</f>
        <v>166754</v>
      </c>
      <c r="F34" s="218">
        <f>+F11+F16+F21+F26+F29+F32+F33</f>
        <v>0</v>
      </c>
      <c r="G34" s="289"/>
      <c r="H34" s="289"/>
      <c r="I34" s="289"/>
      <c r="J34" s="289"/>
      <c r="K34" s="289"/>
      <c r="L34" s="289"/>
      <c r="M34" s="289"/>
    </row>
    <row r="35" spans="1:13" ht="15">
      <c r="A35" s="12"/>
      <c r="B35" s="6"/>
      <c r="C35" s="217"/>
      <c r="D35" s="217"/>
      <c r="E35" s="359"/>
      <c r="F35" s="129"/>
      <c r="G35" s="129"/>
      <c r="H35" s="129"/>
      <c r="I35" s="129"/>
      <c r="J35" s="129"/>
      <c r="K35" s="129"/>
      <c r="L35" s="129"/>
      <c r="M35" s="129"/>
    </row>
    <row r="36" spans="1:13" ht="15">
      <c r="A36" s="12"/>
      <c r="B36" s="8"/>
      <c r="C36" s="217"/>
      <c r="D36" s="217"/>
      <c r="E36" s="359"/>
      <c r="F36" s="129"/>
      <c r="G36" s="129"/>
      <c r="H36" s="129"/>
      <c r="I36" s="129"/>
      <c r="J36" s="129"/>
      <c r="K36" s="129"/>
      <c r="L36" s="129"/>
      <c r="M36" s="129"/>
    </row>
    <row r="37" spans="1:13" ht="15">
      <c r="A37" s="12"/>
      <c r="B37" s="8"/>
      <c r="C37" s="217"/>
      <c r="D37" s="217"/>
      <c r="E37" s="359"/>
      <c r="F37" s="129"/>
      <c r="G37" s="129"/>
      <c r="H37" s="129"/>
      <c r="I37" s="129"/>
      <c r="J37" s="129"/>
      <c r="K37" s="129"/>
      <c r="L37" s="129"/>
      <c r="M37" s="129"/>
    </row>
    <row r="38" spans="1:13" ht="15">
      <c r="A38" s="12"/>
      <c r="B38" s="8"/>
      <c r="C38" s="217"/>
      <c r="D38" s="217"/>
      <c r="E38" s="359"/>
      <c r="F38" s="129"/>
      <c r="G38" s="129"/>
      <c r="H38" s="129"/>
      <c r="I38" s="129"/>
      <c r="J38" s="129"/>
      <c r="K38" s="129"/>
      <c r="L38" s="129"/>
      <c r="M38" s="129"/>
    </row>
    <row r="39" spans="1:13" s="166" customFormat="1" ht="15">
      <c r="A39" s="14" t="s">
        <v>140</v>
      </c>
      <c r="B39" s="8" t="s">
        <v>141</v>
      </c>
      <c r="C39" s="308">
        <f>SUM(C35:C38)</f>
        <v>0</v>
      </c>
      <c r="D39" s="308">
        <f>SUM(D35:D38)</f>
        <v>0</v>
      </c>
      <c r="E39" s="356">
        <f>SUM(E35:E38)</f>
        <v>0</v>
      </c>
      <c r="F39" s="308">
        <f>SUM(F35:F38)</f>
        <v>0</v>
      </c>
      <c r="G39" s="130"/>
      <c r="H39" s="130"/>
      <c r="I39" s="130"/>
      <c r="J39" s="130"/>
      <c r="K39" s="130"/>
      <c r="L39" s="130"/>
      <c r="M39" s="130"/>
    </row>
    <row r="40" spans="1:13" ht="15">
      <c r="A40" s="12"/>
      <c r="B40" s="6"/>
      <c r="C40" s="217"/>
      <c r="D40" s="217"/>
      <c r="E40" s="355"/>
      <c r="F40" s="129"/>
      <c r="G40" s="129"/>
      <c r="H40" s="129"/>
      <c r="I40" s="129"/>
      <c r="J40" s="129"/>
      <c r="K40" s="129"/>
      <c r="L40" s="129"/>
      <c r="M40" s="129"/>
    </row>
    <row r="41" spans="1:13" ht="15">
      <c r="A41" s="12"/>
      <c r="B41" s="6"/>
      <c r="C41" s="217"/>
      <c r="D41" s="217"/>
      <c r="E41" s="355"/>
      <c r="F41" s="129"/>
      <c r="G41" s="129"/>
      <c r="H41" s="129"/>
      <c r="I41" s="129"/>
      <c r="J41" s="129"/>
      <c r="K41" s="129"/>
      <c r="L41" s="129"/>
      <c r="M41" s="129"/>
    </row>
    <row r="42" spans="1:13" ht="15">
      <c r="A42" s="12"/>
      <c r="B42" s="6"/>
      <c r="C42" s="217"/>
      <c r="D42" s="217"/>
      <c r="E42" s="355"/>
      <c r="F42" s="129"/>
      <c r="G42" s="129"/>
      <c r="H42" s="129"/>
      <c r="I42" s="129"/>
      <c r="J42" s="129"/>
      <c r="K42" s="129"/>
      <c r="L42" s="129"/>
      <c r="M42" s="129"/>
    </row>
    <row r="43" spans="1:13" ht="15">
      <c r="A43" s="12"/>
      <c r="B43" s="6"/>
      <c r="C43" s="217"/>
      <c r="D43" s="217"/>
      <c r="E43" s="355"/>
      <c r="F43" s="129"/>
      <c r="G43" s="129"/>
      <c r="H43" s="129"/>
      <c r="I43" s="129"/>
      <c r="J43" s="129"/>
      <c r="K43" s="129"/>
      <c r="L43" s="129"/>
      <c r="M43" s="129"/>
    </row>
    <row r="44" spans="1:13" s="166" customFormat="1" ht="15">
      <c r="A44" s="14" t="s">
        <v>142</v>
      </c>
      <c r="B44" s="8" t="s">
        <v>143</v>
      </c>
      <c r="C44" s="308"/>
      <c r="D44" s="308"/>
      <c r="E44" s="358"/>
      <c r="F44" s="130"/>
      <c r="G44" s="130"/>
      <c r="H44" s="130"/>
      <c r="I44" s="130"/>
      <c r="J44" s="130"/>
      <c r="K44" s="130"/>
      <c r="L44" s="130"/>
      <c r="M44" s="130"/>
    </row>
    <row r="45" spans="1:13" ht="15">
      <c r="A45" s="12"/>
      <c r="B45" s="6"/>
      <c r="C45" s="217"/>
      <c r="D45" s="217"/>
      <c r="E45" s="355"/>
      <c r="F45" s="129"/>
      <c r="G45" s="129"/>
      <c r="H45" s="129"/>
      <c r="I45" s="129"/>
      <c r="J45" s="129"/>
      <c r="K45" s="129"/>
      <c r="L45" s="129"/>
      <c r="M45" s="129"/>
    </row>
    <row r="46" spans="1:13" ht="15">
      <c r="A46" s="12"/>
      <c r="B46" s="6"/>
      <c r="C46" s="217"/>
      <c r="D46" s="217"/>
      <c r="E46" s="355"/>
      <c r="F46" s="129"/>
      <c r="G46" s="129"/>
      <c r="H46" s="129"/>
      <c r="I46" s="129"/>
      <c r="J46" s="129"/>
      <c r="K46" s="129"/>
      <c r="L46" s="129"/>
      <c r="M46" s="129"/>
    </row>
    <row r="47" spans="1:13" ht="15">
      <c r="A47" s="12"/>
      <c r="B47" s="6"/>
      <c r="C47" s="217"/>
      <c r="D47" s="217"/>
      <c r="E47" s="355"/>
      <c r="F47" s="129"/>
      <c r="G47" s="129"/>
      <c r="H47" s="129"/>
      <c r="I47" s="129"/>
      <c r="J47" s="129"/>
      <c r="K47" s="129"/>
      <c r="L47" s="129"/>
      <c r="M47" s="129"/>
    </row>
    <row r="48" spans="1:13" ht="15">
      <c r="A48" s="12"/>
      <c r="B48" s="6"/>
      <c r="C48" s="217"/>
      <c r="D48" s="217"/>
      <c r="E48" s="355"/>
      <c r="F48" s="129"/>
      <c r="G48" s="129"/>
      <c r="H48" s="129"/>
      <c r="I48" s="129"/>
      <c r="J48" s="129"/>
      <c r="K48" s="129"/>
      <c r="L48" s="129"/>
      <c r="M48" s="129"/>
    </row>
    <row r="49" spans="1:13" s="166" customFormat="1" ht="15">
      <c r="A49" s="14" t="s">
        <v>144</v>
      </c>
      <c r="B49" s="8" t="s">
        <v>145</v>
      </c>
      <c r="C49" s="308"/>
      <c r="D49" s="308"/>
      <c r="E49" s="358"/>
      <c r="F49" s="130"/>
      <c r="G49" s="130"/>
      <c r="H49" s="130"/>
      <c r="I49" s="130"/>
      <c r="J49" s="130"/>
      <c r="K49" s="130"/>
      <c r="L49" s="130"/>
      <c r="M49" s="130"/>
    </row>
    <row r="50" spans="1:13" s="166" customFormat="1" ht="15">
      <c r="A50" s="14" t="s">
        <v>146</v>
      </c>
      <c r="B50" s="8" t="s">
        <v>147</v>
      </c>
      <c r="C50" s="308"/>
      <c r="D50" s="308"/>
      <c r="E50" s="358"/>
      <c r="F50" s="130"/>
      <c r="G50" s="130"/>
      <c r="H50" s="130"/>
      <c r="I50" s="130"/>
      <c r="J50" s="130"/>
      <c r="K50" s="130"/>
      <c r="L50" s="130"/>
      <c r="M50" s="130"/>
    </row>
    <row r="51" spans="1:13" ht="15.75">
      <c r="A51" s="91" t="s">
        <v>370</v>
      </c>
      <c r="B51" s="84" t="s">
        <v>148</v>
      </c>
      <c r="C51" s="218">
        <f>+C39+C44+C49+C50</f>
        <v>0</v>
      </c>
      <c r="D51" s="218">
        <f>+D39+D44+D49+D50</f>
        <v>0</v>
      </c>
      <c r="E51" s="356">
        <f>+E39+E44+E49+E50</f>
        <v>0</v>
      </c>
      <c r="F51" s="218">
        <f>+F39+F44+F49+F50</f>
        <v>0</v>
      </c>
      <c r="G51" s="289"/>
      <c r="H51" s="289"/>
      <c r="I51" s="289"/>
      <c r="J51" s="289"/>
      <c r="K51" s="289"/>
      <c r="L51" s="289"/>
      <c r="M51" s="289"/>
    </row>
  </sheetData>
  <sheetProtection/>
  <mergeCells count="2">
    <mergeCell ref="A2:M2"/>
    <mergeCell ref="A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74"/>
  <sheetViews>
    <sheetView tabSelected="1" zoomScalePageLayoutView="0" workbookViewId="0" topLeftCell="A23">
      <selection activeCell="C30" sqref="C30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ht="15">
      <c r="G1" t="s">
        <v>973</v>
      </c>
    </row>
    <row r="2" spans="1:8" ht="25.5" customHeight="1">
      <c r="A2" s="379" t="s">
        <v>992</v>
      </c>
      <c r="B2" s="396"/>
      <c r="C2" s="396"/>
      <c r="D2" s="396"/>
      <c r="E2" s="396"/>
      <c r="F2" s="396"/>
      <c r="G2" s="396"/>
      <c r="H2" s="396"/>
    </row>
    <row r="3" spans="1:8" ht="82.5" customHeight="1">
      <c r="A3" s="383" t="s">
        <v>884</v>
      </c>
      <c r="B3" s="402"/>
      <c r="C3" s="402"/>
      <c r="D3" s="402"/>
      <c r="E3" s="402"/>
      <c r="F3" s="402"/>
      <c r="G3" s="402"/>
      <c r="H3" s="402"/>
    </row>
    <row r="4" spans="1:8" ht="20.25" customHeight="1">
      <c r="A4" s="57"/>
      <c r="B4" s="58"/>
      <c r="C4" s="58"/>
      <c r="D4" s="58"/>
      <c r="E4" s="58"/>
      <c r="F4" s="58"/>
      <c r="G4" s="58"/>
      <c r="H4" s="58"/>
    </row>
    <row r="5" ht="15">
      <c r="A5" s="4" t="s">
        <v>614</v>
      </c>
    </row>
    <row r="6" spans="1:9" ht="86.25" customHeight="1">
      <c r="A6" s="2" t="s">
        <v>24</v>
      </c>
      <c r="B6" s="3" t="s">
        <v>25</v>
      </c>
      <c r="C6" s="52" t="s">
        <v>589</v>
      </c>
      <c r="D6" s="52" t="s">
        <v>590</v>
      </c>
      <c r="E6" s="52" t="s">
        <v>593</v>
      </c>
      <c r="F6" s="52" t="s">
        <v>594</v>
      </c>
      <c r="G6" s="52" t="s">
        <v>595</v>
      </c>
      <c r="H6" s="52" t="s">
        <v>596</v>
      </c>
      <c r="I6" s="52" t="s">
        <v>651</v>
      </c>
    </row>
    <row r="7" spans="1:9" ht="15">
      <c r="A7" s="19" t="s">
        <v>450</v>
      </c>
      <c r="B7" s="5" t="s">
        <v>289</v>
      </c>
      <c r="C7" s="37"/>
      <c r="D7" s="37"/>
      <c r="E7" s="53"/>
      <c r="F7" s="37"/>
      <c r="G7" s="37"/>
      <c r="H7" s="37"/>
      <c r="I7" s="37"/>
    </row>
    <row r="8" spans="1:9" ht="15">
      <c r="A8" s="45" t="s">
        <v>162</v>
      </c>
      <c r="B8" s="45" t="s">
        <v>289</v>
      </c>
      <c r="C8" s="37"/>
      <c r="D8" s="37"/>
      <c r="E8" s="37"/>
      <c r="F8" s="37"/>
      <c r="G8" s="37"/>
      <c r="H8" s="37"/>
      <c r="I8" s="37"/>
    </row>
    <row r="9" spans="1:9" ht="30">
      <c r="A9" s="11" t="s">
        <v>290</v>
      </c>
      <c r="B9" s="5" t="s">
        <v>291</v>
      </c>
      <c r="C9" s="37"/>
      <c r="D9" s="37"/>
      <c r="E9" s="37"/>
      <c r="F9" s="37"/>
      <c r="G9" s="37"/>
      <c r="H9" s="37"/>
      <c r="I9" s="37"/>
    </row>
    <row r="10" spans="1:9" ht="15">
      <c r="A10" s="19" t="s">
        <v>498</v>
      </c>
      <c r="B10" s="5" t="s">
        <v>292</v>
      </c>
      <c r="C10" s="37"/>
      <c r="D10" s="37"/>
      <c r="E10" s="37"/>
      <c r="F10" s="37"/>
      <c r="G10" s="37"/>
      <c r="H10" s="37"/>
      <c r="I10" s="37"/>
    </row>
    <row r="11" spans="1:9" ht="15">
      <c r="A11" s="45" t="s">
        <v>162</v>
      </c>
      <c r="B11" s="45" t="s">
        <v>292</v>
      </c>
      <c r="C11" s="37"/>
      <c r="D11" s="37"/>
      <c r="E11" s="37"/>
      <c r="F11" s="37"/>
      <c r="G11" s="37"/>
      <c r="H11" s="37"/>
      <c r="I11" s="37"/>
    </row>
    <row r="12" spans="1:9" ht="15">
      <c r="A12" s="10" t="s">
        <v>470</v>
      </c>
      <c r="B12" s="7" t="s">
        <v>293</v>
      </c>
      <c r="C12" s="37"/>
      <c r="D12" s="37"/>
      <c r="E12" s="37"/>
      <c r="F12" s="37"/>
      <c r="G12" s="37"/>
      <c r="H12" s="37"/>
      <c r="I12" s="37"/>
    </row>
    <row r="13" spans="1:9" ht="15">
      <c r="A13" s="11" t="s">
        <v>499</v>
      </c>
      <c r="B13" s="5" t="s">
        <v>294</v>
      </c>
      <c r="C13" s="37"/>
      <c r="D13" s="37"/>
      <c r="E13" s="37"/>
      <c r="F13" s="37"/>
      <c r="G13" s="37"/>
      <c r="H13" s="37"/>
      <c r="I13" s="37"/>
    </row>
    <row r="14" spans="1:9" ht="15">
      <c r="A14" s="45" t="s">
        <v>170</v>
      </c>
      <c r="B14" s="45" t="s">
        <v>294</v>
      </c>
      <c r="C14" s="37"/>
      <c r="D14" s="37"/>
      <c r="E14" s="37"/>
      <c r="F14" s="37"/>
      <c r="G14" s="37"/>
      <c r="H14" s="37"/>
      <c r="I14" s="37"/>
    </row>
    <row r="15" spans="1:9" ht="15">
      <c r="A15" s="19" t="s">
        <v>295</v>
      </c>
      <c r="B15" s="5" t="s">
        <v>296</v>
      </c>
      <c r="C15" s="37"/>
      <c r="D15" s="37"/>
      <c r="E15" s="37"/>
      <c r="F15" s="37"/>
      <c r="G15" s="37"/>
      <c r="H15" s="37"/>
      <c r="I15" s="37"/>
    </row>
    <row r="16" spans="1:9" ht="15">
      <c r="A16" s="12" t="s">
        <v>500</v>
      </c>
      <c r="B16" s="5" t="s">
        <v>297</v>
      </c>
      <c r="C16" s="26"/>
      <c r="D16" s="26"/>
      <c r="E16" s="26"/>
      <c r="F16" s="26"/>
      <c r="G16" s="26"/>
      <c r="H16" s="26"/>
      <c r="I16" s="26"/>
    </row>
    <row r="17" spans="1:9" ht="15">
      <c r="A17" s="45" t="s">
        <v>171</v>
      </c>
      <c r="B17" s="45" t="s">
        <v>297</v>
      </c>
      <c r="C17" s="26"/>
      <c r="D17" s="26"/>
      <c r="E17" s="26"/>
      <c r="F17" s="26"/>
      <c r="G17" s="26"/>
      <c r="H17" s="26"/>
      <c r="I17" s="26"/>
    </row>
    <row r="18" spans="1:9" ht="15">
      <c r="A18" s="19" t="s">
        <v>298</v>
      </c>
      <c r="B18" s="5" t="s">
        <v>299</v>
      </c>
      <c r="C18" s="26"/>
      <c r="D18" s="26"/>
      <c r="E18" s="26"/>
      <c r="F18" s="26"/>
      <c r="G18" s="26"/>
      <c r="H18" s="26"/>
      <c r="I18" s="26"/>
    </row>
    <row r="19" spans="1:9" ht="15">
      <c r="A19" s="20" t="s">
        <v>471</v>
      </c>
      <c r="B19" s="7" t="s">
        <v>300</v>
      </c>
      <c r="C19" s="26"/>
      <c r="D19" s="26"/>
      <c r="E19" s="26"/>
      <c r="F19" s="26"/>
      <c r="G19" s="26"/>
      <c r="H19" s="26"/>
      <c r="I19" s="26"/>
    </row>
    <row r="20" spans="1:9" ht="15">
      <c r="A20" s="11" t="s">
        <v>315</v>
      </c>
      <c r="B20" s="5" t="s">
        <v>316</v>
      </c>
      <c r="C20" s="26"/>
      <c r="D20" s="26"/>
      <c r="E20" s="26"/>
      <c r="F20" s="26"/>
      <c r="G20" s="26"/>
      <c r="H20" s="26"/>
      <c r="I20" s="26"/>
    </row>
    <row r="21" spans="1:9" ht="15">
      <c r="A21" s="12" t="s">
        <v>317</v>
      </c>
      <c r="B21" s="5" t="s">
        <v>318</v>
      </c>
      <c r="C21" s="26"/>
      <c r="D21" s="26"/>
      <c r="E21" s="26"/>
      <c r="F21" s="26"/>
      <c r="G21" s="26"/>
      <c r="H21" s="26"/>
      <c r="I21" s="26"/>
    </row>
    <row r="22" spans="1:9" ht="15">
      <c r="A22" s="19" t="s">
        <v>319</v>
      </c>
      <c r="B22" s="5" t="s">
        <v>320</v>
      </c>
      <c r="C22" s="26"/>
      <c r="D22" s="26"/>
      <c r="E22" s="26"/>
      <c r="F22" s="26"/>
      <c r="G22" s="26"/>
      <c r="H22" s="26"/>
      <c r="I22" s="26"/>
    </row>
    <row r="23" spans="1:9" ht="15">
      <c r="A23" s="19" t="s">
        <v>455</v>
      </c>
      <c r="B23" s="5" t="s">
        <v>321</v>
      </c>
      <c r="C23" s="26"/>
      <c r="D23" s="26"/>
      <c r="E23" s="26"/>
      <c r="F23" s="26"/>
      <c r="G23" s="26"/>
      <c r="H23" s="26"/>
      <c r="I23" s="26"/>
    </row>
    <row r="24" spans="1:9" ht="15">
      <c r="A24" s="45" t="s">
        <v>196</v>
      </c>
      <c r="B24" s="45" t="s">
        <v>321</v>
      </c>
      <c r="C24" s="26"/>
      <c r="D24" s="26"/>
      <c r="E24" s="26"/>
      <c r="F24" s="26"/>
      <c r="G24" s="26"/>
      <c r="H24" s="26"/>
      <c r="I24" s="26"/>
    </row>
    <row r="25" spans="1:9" ht="15">
      <c r="A25" s="45" t="s">
        <v>197</v>
      </c>
      <c r="B25" s="45" t="s">
        <v>321</v>
      </c>
      <c r="C25" s="26"/>
      <c r="D25" s="26"/>
      <c r="E25" s="26"/>
      <c r="F25" s="26"/>
      <c r="G25" s="26"/>
      <c r="H25" s="26"/>
      <c r="I25" s="26"/>
    </row>
    <row r="26" spans="1:9" ht="15">
      <c r="A26" s="46" t="s">
        <v>198</v>
      </c>
      <c r="B26" s="46" t="s">
        <v>321</v>
      </c>
      <c r="C26" s="26"/>
      <c r="D26" s="26"/>
      <c r="E26" s="26"/>
      <c r="F26" s="26"/>
      <c r="G26" s="26"/>
      <c r="H26" s="26"/>
      <c r="I26" s="26"/>
    </row>
    <row r="27" spans="1:9" ht="15">
      <c r="A27" s="47" t="s">
        <v>474</v>
      </c>
      <c r="B27" s="36" t="s">
        <v>322</v>
      </c>
      <c r="C27" s="26"/>
      <c r="D27" s="26"/>
      <c r="E27" s="26"/>
      <c r="F27" s="26"/>
      <c r="G27" s="26"/>
      <c r="H27" s="26"/>
      <c r="I27" s="26"/>
    </row>
    <row r="28" spans="1:2" ht="15">
      <c r="A28" s="76"/>
      <c r="B28" s="77"/>
    </row>
    <row r="29" spans="1:5" ht="31.5" customHeight="1">
      <c r="A29" s="2" t="s">
        <v>24</v>
      </c>
      <c r="B29" s="3" t="s">
        <v>25</v>
      </c>
      <c r="C29" s="213" t="s">
        <v>836</v>
      </c>
      <c r="D29" s="213" t="s">
        <v>837</v>
      </c>
      <c r="E29" s="213" t="s">
        <v>838</v>
      </c>
    </row>
    <row r="30" spans="1:5" ht="31.5">
      <c r="A30" s="78" t="s">
        <v>650</v>
      </c>
      <c r="B30" s="36"/>
      <c r="C30" s="371"/>
      <c r="D30" s="371"/>
      <c r="E30" s="371"/>
    </row>
    <row r="31" spans="1:5" ht="15.75">
      <c r="A31" s="79" t="s">
        <v>644</v>
      </c>
      <c r="B31" s="36"/>
      <c r="C31" s="371">
        <v>23160000</v>
      </c>
      <c r="D31" s="371">
        <v>23160000</v>
      </c>
      <c r="E31" s="371">
        <v>20093227</v>
      </c>
    </row>
    <row r="32" spans="1:5" ht="31.5">
      <c r="A32" s="79" t="s">
        <v>645</v>
      </c>
      <c r="B32" s="36"/>
      <c r="C32" s="371">
        <v>6261100</v>
      </c>
      <c r="D32" s="371">
        <v>14241078</v>
      </c>
      <c r="E32" s="371">
        <v>12657435</v>
      </c>
    </row>
    <row r="33" spans="1:5" ht="15.75">
      <c r="A33" s="79" t="s">
        <v>646</v>
      </c>
      <c r="B33" s="36"/>
      <c r="C33" s="371"/>
      <c r="D33" s="371"/>
      <c r="E33" s="371"/>
    </row>
    <row r="34" spans="1:5" ht="31.5">
      <c r="A34" s="79" t="s">
        <v>647</v>
      </c>
      <c r="B34" s="36"/>
      <c r="C34" s="371">
        <v>2500000</v>
      </c>
      <c r="D34" s="371">
        <v>2500000</v>
      </c>
      <c r="E34" s="371">
        <v>2700000</v>
      </c>
    </row>
    <row r="35" spans="1:5" ht="15.75">
      <c r="A35" s="79" t="s">
        <v>648</v>
      </c>
      <c r="B35" s="36"/>
      <c r="C35" s="371">
        <v>200000</v>
      </c>
      <c r="D35" s="371">
        <v>200000</v>
      </c>
      <c r="E35" s="371">
        <v>359037</v>
      </c>
    </row>
    <row r="36" spans="1:5" ht="15.75">
      <c r="A36" s="79" t="s">
        <v>649</v>
      </c>
      <c r="B36" s="36"/>
      <c r="C36" s="371"/>
      <c r="D36" s="371"/>
      <c r="E36" s="371"/>
    </row>
    <row r="37" spans="1:5" ht="15">
      <c r="A37" s="47" t="s">
        <v>630</v>
      </c>
      <c r="B37" s="36"/>
      <c r="C37" s="374">
        <f>SUM(C31:C36)</f>
        <v>32121100</v>
      </c>
      <c r="D37" s="374">
        <f>SUM(D31:D36)</f>
        <v>40101078</v>
      </c>
      <c r="E37" s="374">
        <f>SUM(E31:E36)</f>
        <v>35809699</v>
      </c>
    </row>
    <row r="38" spans="1:2" ht="15">
      <c r="A38" s="76"/>
      <c r="B38" s="77"/>
    </row>
    <row r="39" spans="1:2" ht="15">
      <c r="A39" s="76"/>
      <c r="B39" s="77"/>
    </row>
    <row r="40" spans="1:2" ht="15">
      <c r="A40" s="76"/>
      <c r="B40" s="77"/>
    </row>
    <row r="41" spans="1:2" ht="15">
      <c r="A41" s="76"/>
      <c r="B41" s="77"/>
    </row>
    <row r="42" spans="1:2" ht="15">
      <c r="A42" s="76"/>
      <c r="B42" s="77"/>
    </row>
    <row r="43" spans="1:2" ht="15">
      <c r="A43" s="76"/>
      <c r="B43" s="77"/>
    </row>
    <row r="44" spans="1:2" ht="15">
      <c r="A44" s="76"/>
      <c r="B44" s="77"/>
    </row>
    <row r="45" spans="1:2" ht="15">
      <c r="A45" s="76"/>
      <c r="B45" s="77"/>
    </row>
    <row r="46" spans="1:2" ht="15">
      <c r="A46" s="76"/>
      <c r="B46" s="77"/>
    </row>
    <row r="48" spans="1:7" ht="15">
      <c r="A48" s="4"/>
      <c r="B48" s="4"/>
      <c r="C48" s="4"/>
      <c r="D48" s="4"/>
      <c r="E48" s="4"/>
      <c r="F48" s="4"/>
      <c r="G48" s="4"/>
    </row>
    <row r="49" spans="1:7" ht="15">
      <c r="A49" s="55" t="s">
        <v>597</v>
      </c>
      <c r="B49" s="4"/>
      <c r="C49" s="4"/>
      <c r="D49" s="4"/>
      <c r="E49" s="4"/>
      <c r="F49" s="4"/>
      <c r="G49" s="4"/>
    </row>
    <row r="50" spans="1:7" ht="15.75">
      <c r="A50" s="56" t="s">
        <v>601</v>
      </c>
      <c r="B50" s="4"/>
      <c r="C50" s="4"/>
      <c r="D50" s="4"/>
      <c r="E50" s="4"/>
      <c r="F50" s="4"/>
      <c r="G50" s="4"/>
    </row>
    <row r="51" spans="1:7" ht="15.75">
      <c r="A51" s="56" t="s">
        <v>602</v>
      </c>
      <c r="B51" s="4"/>
      <c r="C51" s="4"/>
      <c r="D51" s="4"/>
      <c r="E51" s="4"/>
      <c r="F51" s="4"/>
      <c r="G51" s="4"/>
    </row>
    <row r="52" spans="1:7" ht="15.75">
      <c r="A52" s="56" t="s">
        <v>603</v>
      </c>
      <c r="B52" s="4"/>
      <c r="C52" s="4"/>
      <c r="D52" s="4"/>
      <c r="E52" s="4"/>
      <c r="F52" s="4"/>
      <c r="G52" s="4"/>
    </row>
    <row r="53" spans="1:7" ht="15.75">
      <c r="A53" s="56" t="s">
        <v>604</v>
      </c>
      <c r="B53" s="4"/>
      <c r="C53" s="4"/>
      <c r="D53" s="4"/>
      <c r="E53" s="4"/>
      <c r="F53" s="4"/>
      <c r="G53" s="4"/>
    </row>
    <row r="54" spans="1:7" ht="15.75">
      <c r="A54" s="56" t="s">
        <v>605</v>
      </c>
      <c r="B54" s="4"/>
      <c r="C54" s="4"/>
      <c r="D54" s="4"/>
      <c r="E54" s="4"/>
      <c r="F54" s="4"/>
      <c r="G54" s="4"/>
    </row>
    <row r="55" spans="1:7" ht="15">
      <c r="A55" s="55" t="s">
        <v>598</v>
      </c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  <row r="57" spans="1:8" ht="45.75" customHeight="1">
      <c r="A57" s="419" t="s">
        <v>606</v>
      </c>
      <c r="B57" s="420"/>
      <c r="C57" s="420"/>
      <c r="D57" s="420"/>
      <c r="E57" s="420"/>
      <c r="F57" s="420"/>
      <c r="G57" s="420"/>
      <c r="H57" s="420"/>
    </row>
    <row r="60" ht="15.75">
      <c r="A60" s="48" t="s">
        <v>608</v>
      </c>
    </row>
    <row r="61" ht="15.75">
      <c r="A61" s="56" t="s">
        <v>609</v>
      </c>
    </row>
    <row r="62" ht="15.75">
      <c r="A62" s="56" t="s">
        <v>610</v>
      </c>
    </row>
    <row r="63" ht="15.75">
      <c r="A63" s="56" t="s">
        <v>611</v>
      </c>
    </row>
    <row r="64" ht="15">
      <c r="A64" s="55" t="s">
        <v>607</v>
      </c>
    </row>
    <row r="65" ht="15.75">
      <c r="A65" s="56" t="s">
        <v>612</v>
      </c>
    </row>
    <row r="67" ht="15.75">
      <c r="A67" s="74" t="s">
        <v>642</v>
      </c>
    </row>
    <row r="68" ht="15.75">
      <c r="A68" s="74" t="s">
        <v>643</v>
      </c>
    </row>
    <row r="69" ht="15.75">
      <c r="A69" s="75" t="s">
        <v>644</v>
      </c>
    </row>
    <row r="70" ht="15.75">
      <c r="A70" s="75" t="s">
        <v>645</v>
      </c>
    </row>
    <row r="71" ht="15.75">
      <c r="A71" s="75" t="s">
        <v>646</v>
      </c>
    </row>
    <row r="72" ht="15.75">
      <c r="A72" s="75" t="s">
        <v>647</v>
      </c>
    </row>
    <row r="73" ht="15.75">
      <c r="A73" s="75" t="s">
        <v>648</v>
      </c>
    </row>
    <row r="74" ht="15.75">
      <c r="A74" s="75" t="s">
        <v>649</v>
      </c>
    </row>
  </sheetData>
  <sheetProtection/>
  <mergeCells count="3">
    <mergeCell ref="A3:H3"/>
    <mergeCell ref="A57:H57"/>
    <mergeCell ref="A2:H2"/>
  </mergeCells>
  <hyperlinks>
    <hyperlink ref="A19" r:id="rId1" display="http://njt.hu/cgi_bin/njt_doc.cgi?docid=142896.245143#foot4"/>
    <hyperlink ref="A49" r:id="rId2" display="http://njt.hu/cgi_bin/njt_doc.cgi?docid=142896.245143#foot4"/>
    <hyperlink ref="A55" r:id="rId3" display="http://njt.hu/cgi_bin/njt_doc.cgi?docid=142896.245143#foot5"/>
    <hyperlink ref="A64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0" r:id="rId5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83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83.28125" style="0" customWidth="1"/>
    <col min="2" max="2" width="15.7109375" style="0" customWidth="1"/>
    <col min="3" max="4" width="15.421875" style="0" bestFit="1" customWidth="1"/>
  </cols>
  <sheetData>
    <row r="1" ht="15">
      <c r="B1" t="s">
        <v>974</v>
      </c>
    </row>
    <row r="2" spans="1:4" ht="27" customHeight="1">
      <c r="A2" s="379" t="s">
        <v>991</v>
      </c>
      <c r="B2" s="396"/>
      <c r="C2" s="382"/>
      <c r="D2" s="382"/>
    </row>
    <row r="3" spans="1:7" ht="71.25" customHeight="1">
      <c r="A3" s="383" t="s">
        <v>885</v>
      </c>
      <c r="B3" s="402"/>
      <c r="C3" s="421"/>
      <c r="D3" s="421"/>
      <c r="E3" s="63"/>
      <c r="F3" s="63"/>
      <c r="G3" s="63"/>
    </row>
    <row r="4" spans="1:7" ht="24" customHeight="1">
      <c r="A4" s="59"/>
      <c r="B4" s="59"/>
      <c r="C4" s="153"/>
      <c r="D4" s="153"/>
      <c r="E4" s="63"/>
      <c r="F4" s="63"/>
      <c r="G4" s="63"/>
    </row>
    <row r="6" spans="1:4" ht="30">
      <c r="A6" s="39" t="s">
        <v>988</v>
      </c>
      <c r="B6" s="68" t="s">
        <v>631</v>
      </c>
      <c r="C6" s="68" t="s">
        <v>652</v>
      </c>
      <c r="D6" s="375" t="s">
        <v>653</v>
      </c>
    </row>
    <row r="7" spans="1:4" ht="15">
      <c r="A7" s="37" t="s">
        <v>6</v>
      </c>
      <c r="B7" s="370"/>
      <c r="C7" s="371"/>
      <c r="D7" s="371"/>
    </row>
    <row r="8" spans="1:4" ht="15">
      <c r="A8" s="64" t="s">
        <v>7</v>
      </c>
      <c r="B8" s="370"/>
      <c r="C8" s="371"/>
      <c r="D8" s="371"/>
    </row>
    <row r="9" spans="1:4" ht="15">
      <c r="A9" s="37" t="s">
        <v>8</v>
      </c>
      <c r="B9" s="370">
        <v>4148113</v>
      </c>
      <c r="C9" s="371">
        <v>4148113</v>
      </c>
      <c r="D9" s="371">
        <v>4148113</v>
      </c>
    </row>
    <row r="10" spans="1:4" ht="15">
      <c r="A10" s="37" t="s">
        <v>9</v>
      </c>
      <c r="B10" s="370"/>
      <c r="C10" s="371"/>
      <c r="D10" s="371"/>
    </row>
    <row r="11" spans="1:4" ht="15">
      <c r="A11" s="37" t="s">
        <v>10</v>
      </c>
      <c r="B11" s="370"/>
      <c r="C11" s="371"/>
      <c r="D11" s="371"/>
    </row>
    <row r="12" spans="1:4" ht="15">
      <c r="A12" s="37" t="s">
        <v>11</v>
      </c>
      <c r="B12" s="370">
        <v>15763431</v>
      </c>
      <c r="C12" s="371">
        <v>15763431</v>
      </c>
      <c r="D12" s="371">
        <v>15363381</v>
      </c>
    </row>
    <row r="13" spans="1:4" ht="15">
      <c r="A13" s="37" t="s">
        <v>12</v>
      </c>
      <c r="B13" s="370"/>
      <c r="C13" s="371"/>
      <c r="D13" s="371"/>
    </row>
    <row r="14" spans="1:4" ht="15">
      <c r="A14" s="37" t="s">
        <v>13</v>
      </c>
      <c r="B14" s="370"/>
      <c r="C14" s="371"/>
      <c r="D14" s="371"/>
    </row>
    <row r="15" spans="1:4" ht="15">
      <c r="A15" s="113" t="s">
        <v>625</v>
      </c>
      <c r="B15" s="376">
        <f>SUM(B7:B14)</f>
        <v>19911544</v>
      </c>
      <c r="C15" s="376">
        <f>SUM(C7:C14)</f>
        <v>19911544</v>
      </c>
      <c r="D15" s="376">
        <f>SUM(D7:D14)</f>
        <v>19511494</v>
      </c>
    </row>
    <row r="16" spans="1:4" ht="30">
      <c r="A16" s="65" t="s">
        <v>618</v>
      </c>
      <c r="B16" s="370"/>
      <c r="C16" s="371"/>
      <c r="D16" s="371"/>
    </row>
    <row r="17" spans="1:4" ht="30">
      <c r="A17" s="65" t="s">
        <v>619</v>
      </c>
      <c r="B17" s="377">
        <v>15390692</v>
      </c>
      <c r="C17" s="378">
        <v>15390692</v>
      </c>
      <c r="D17" s="378">
        <v>14931357</v>
      </c>
    </row>
    <row r="18" spans="1:4" ht="15">
      <c r="A18" s="66" t="s">
        <v>620</v>
      </c>
      <c r="B18" s="370"/>
      <c r="C18" s="371"/>
      <c r="D18" s="371"/>
    </row>
    <row r="19" spans="1:4" ht="15">
      <c r="A19" s="66" t="s">
        <v>621</v>
      </c>
      <c r="B19" s="370"/>
      <c r="C19" s="371"/>
      <c r="D19" s="371"/>
    </row>
    <row r="20" spans="1:4" ht="15">
      <c r="A20" s="37" t="s">
        <v>623</v>
      </c>
      <c r="B20" s="370"/>
      <c r="C20" s="371"/>
      <c r="D20" s="371"/>
    </row>
    <row r="21" spans="1:4" ht="15">
      <c r="A21" s="41" t="s">
        <v>622</v>
      </c>
      <c r="B21" s="376">
        <f>SUM(B16:B20)</f>
        <v>15390692</v>
      </c>
      <c r="C21" s="376">
        <f>SUM(C16:C20)</f>
        <v>15390692</v>
      </c>
      <c r="D21" s="376">
        <f>SUM(D16:D20)</f>
        <v>14931357</v>
      </c>
    </row>
    <row r="22" spans="1:4" ht="31.5">
      <c r="A22" s="67" t="s">
        <v>624</v>
      </c>
      <c r="B22" s="309"/>
      <c r="C22" s="371"/>
      <c r="D22" s="371"/>
    </row>
    <row r="23" spans="1:4" ht="15.75">
      <c r="A23" s="107" t="s">
        <v>501</v>
      </c>
      <c r="B23" s="310">
        <f>SUM(B21:B22)</f>
        <v>15390692</v>
      </c>
      <c r="C23" s="310">
        <f>SUM(C21:C22)</f>
        <v>15390692</v>
      </c>
      <c r="D23" s="310">
        <f>SUM(D21:D22)</f>
        <v>14931357</v>
      </c>
    </row>
    <row r="26" spans="1:4" ht="30">
      <c r="A26" s="39" t="s">
        <v>989</v>
      </c>
      <c r="B26" s="68" t="s">
        <v>631</v>
      </c>
      <c r="C26" s="68" t="s">
        <v>652</v>
      </c>
      <c r="D26" s="112" t="s">
        <v>653</v>
      </c>
    </row>
    <row r="27" spans="1:4" ht="15">
      <c r="A27" s="37" t="s">
        <v>6</v>
      </c>
      <c r="B27" s="129"/>
      <c r="C27" s="134"/>
      <c r="D27" s="134"/>
    </row>
    <row r="28" spans="1:4" ht="15">
      <c r="A28" s="64" t="s">
        <v>7</v>
      </c>
      <c r="B28" s="129"/>
      <c r="C28" s="134"/>
      <c r="D28" s="134"/>
    </row>
    <row r="29" spans="1:4" ht="15">
      <c r="A29" s="37" t="s">
        <v>8</v>
      </c>
      <c r="B29" s="129"/>
      <c r="C29" s="134"/>
      <c r="D29" s="134"/>
    </row>
    <row r="30" spans="1:4" ht="15">
      <c r="A30" s="37" t="s">
        <v>9</v>
      </c>
      <c r="B30" s="129"/>
      <c r="C30" s="134"/>
      <c r="D30" s="134"/>
    </row>
    <row r="31" spans="1:4" ht="15">
      <c r="A31" s="37" t="s">
        <v>10</v>
      </c>
      <c r="B31" s="129"/>
      <c r="C31" s="134"/>
      <c r="D31" s="134"/>
    </row>
    <row r="32" spans="1:4" ht="15">
      <c r="A32" s="37" t="s">
        <v>11</v>
      </c>
      <c r="B32" s="370">
        <v>0</v>
      </c>
      <c r="C32" s="134">
        <v>9444347</v>
      </c>
      <c r="D32" s="134">
        <v>857506</v>
      </c>
    </row>
    <row r="33" spans="1:4" ht="15">
      <c r="A33" s="37" t="s">
        <v>12</v>
      </c>
      <c r="B33" s="129"/>
      <c r="C33" s="134"/>
      <c r="D33" s="134"/>
    </row>
    <row r="34" spans="1:4" ht="15">
      <c r="A34" s="37" t="s">
        <v>13</v>
      </c>
      <c r="B34" s="129"/>
      <c r="C34" s="134"/>
      <c r="D34" s="134"/>
    </row>
    <row r="35" spans="1:4" ht="15">
      <c r="A35" s="113" t="s">
        <v>625</v>
      </c>
      <c r="B35" s="189">
        <f>SUM(B27:B34)</f>
        <v>0</v>
      </c>
      <c r="C35" s="189">
        <f>SUM(C27:C34)</f>
        <v>9444347</v>
      </c>
      <c r="D35" s="189">
        <f>SUM(D27:D34)</f>
        <v>857506</v>
      </c>
    </row>
    <row r="36" spans="1:4" ht="30">
      <c r="A36" s="65" t="s">
        <v>618</v>
      </c>
      <c r="B36" s="129"/>
      <c r="C36" s="134"/>
      <c r="D36" s="134"/>
    </row>
    <row r="37" spans="1:4" ht="30">
      <c r="A37" s="65" t="s">
        <v>619</v>
      </c>
      <c r="B37" s="130">
        <v>0</v>
      </c>
      <c r="C37" s="311">
        <v>857506</v>
      </c>
      <c r="D37" s="311">
        <v>857506</v>
      </c>
    </row>
    <row r="38" spans="1:4" ht="15">
      <c r="A38" s="66" t="s">
        <v>620</v>
      </c>
      <c r="B38" s="129"/>
      <c r="C38" s="134"/>
      <c r="D38" s="134"/>
    </row>
    <row r="39" spans="1:4" ht="15">
      <c r="A39" s="66" t="s">
        <v>621</v>
      </c>
      <c r="B39" s="129"/>
      <c r="C39" s="134"/>
      <c r="D39" s="134"/>
    </row>
    <row r="40" spans="1:4" ht="15">
      <c r="A40" s="37" t="s">
        <v>623</v>
      </c>
      <c r="B40" s="129"/>
      <c r="C40" s="134"/>
      <c r="D40" s="134"/>
    </row>
    <row r="41" spans="1:4" ht="15">
      <c r="A41" s="41" t="s">
        <v>622</v>
      </c>
      <c r="B41" s="130">
        <f>SUM(B36:B40)</f>
        <v>0</v>
      </c>
      <c r="C41" s="130">
        <f>SUM(C36:C40)</f>
        <v>857506</v>
      </c>
      <c r="D41" s="130">
        <f>SUM(D36:D40)</f>
        <v>857506</v>
      </c>
    </row>
    <row r="42" spans="1:4" ht="31.5">
      <c r="A42" s="67" t="s">
        <v>624</v>
      </c>
      <c r="B42" s="309"/>
      <c r="C42" s="134"/>
      <c r="D42" s="134"/>
    </row>
    <row r="43" spans="1:4" ht="15.75">
      <c r="A43" s="313" t="s">
        <v>501</v>
      </c>
      <c r="B43" s="310">
        <f>SUM(B41:B42)</f>
        <v>0</v>
      </c>
      <c r="C43" s="310">
        <f>SUM(C41:C42)</f>
        <v>857506</v>
      </c>
      <c r="D43" s="310">
        <f>SUM(D41:D42)</f>
        <v>857506</v>
      </c>
    </row>
    <row r="46" spans="1:4" ht="30">
      <c r="A46" s="39" t="s">
        <v>990</v>
      </c>
      <c r="B46" s="68" t="s">
        <v>631</v>
      </c>
      <c r="C46" s="68" t="s">
        <v>652</v>
      </c>
      <c r="D46" s="112" t="s">
        <v>653</v>
      </c>
    </row>
    <row r="47" spans="1:4" s="373" customFormat="1" ht="15">
      <c r="A47" s="369" t="s">
        <v>6</v>
      </c>
      <c r="B47" s="370">
        <v>0</v>
      </c>
      <c r="C47" s="371">
        <v>6327273</v>
      </c>
      <c r="D47" s="371">
        <v>6327273</v>
      </c>
    </row>
    <row r="48" spans="1:4" s="373" customFormat="1" ht="15">
      <c r="A48" s="372" t="s">
        <v>7</v>
      </c>
      <c r="B48" s="370">
        <v>0</v>
      </c>
      <c r="C48" s="371">
        <v>1172818</v>
      </c>
      <c r="D48" s="371">
        <v>1172818</v>
      </c>
    </row>
    <row r="49" spans="1:4" s="373" customFormat="1" ht="15">
      <c r="A49" s="369" t="s">
        <v>8</v>
      </c>
      <c r="B49" s="370"/>
      <c r="C49" s="371">
        <v>2191000</v>
      </c>
      <c r="D49" s="371">
        <v>2191000</v>
      </c>
    </row>
    <row r="50" spans="1:4" s="373" customFormat="1" ht="15">
      <c r="A50" s="369" t="s">
        <v>9</v>
      </c>
      <c r="B50" s="370"/>
      <c r="C50" s="371"/>
      <c r="D50" s="371"/>
    </row>
    <row r="51" spans="1:4" s="373" customFormat="1" ht="15">
      <c r="A51" s="369" t="s">
        <v>10</v>
      </c>
      <c r="B51" s="370">
        <v>0</v>
      </c>
      <c r="C51" s="371">
        <v>0</v>
      </c>
      <c r="D51" s="371">
        <v>0</v>
      </c>
    </row>
    <row r="52" spans="1:4" s="373" customFormat="1" ht="15">
      <c r="A52" s="369" t="s">
        <v>11</v>
      </c>
      <c r="B52" s="370"/>
      <c r="C52" s="371"/>
      <c r="D52" s="371"/>
    </row>
    <row r="53" spans="1:4" s="373" customFormat="1" ht="15">
      <c r="A53" s="369" t="s">
        <v>12</v>
      </c>
      <c r="B53" s="370"/>
      <c r="C53" s="371"/>
      <c r="D53" s="371"/>
    </row>
    <row r="54" spans="1:4" s="373" customFormat="1" ht="15">
      <c r="A54" s="369" t="s">
        <v>13</v>
      </c>
      <c r="B54" s="370"/>
      <c r="C54" s="371"/>
      <c r="D54" s="371"/>
    </row>
    <row r="55" spans="1:4" ht="15">
      <c r="A55" s="113" t="s">
        <v>625</v>
      </c>
      <c r="B55" s="189">
        <f>SUM(B47:B54)</f>
        <v>0</v>
      </c>
      <c r="C55" s="189">
        <f>SUM(C47:C54)</f>
        <v>9691091</v>
      </c>
      <c r="D55" s="189">
        <f>SUM(D47:D54)</f>
        <v>9691091</v>
      </c>
    </row>
    <row r="56" spans="1:4" ht="30">
      <c r="A56" s="65" t="s">
        <v>618</v>
      </c>
      <c r="B56" s="129"/>
      <c r="C56" s="134"/>
      <c r="D56" s="134"/>
    </row>
    <row r="57" spans="1:4" ht="30">
      <c r="A57" s="65" t="s">
        <v>619</v>
      </c>
      <c r="B57" s="130">
        <v>0</v>
      </c>
      <c r="C57" s="311">
        <v>4298114</v>
      </c>
      <c r="D57" s="311">
        <v>4298114</v>
      </c>
    </row>
    <row r="58" spans="1:4" ht="15">
      <c r="A58" s="66" t="s">
        <v>620</v>
      </c>
      <c r="B58" s="129"/>
      <c r="C58" s="134"/>
      <c r="D58" s="134"/>
    </row>
    <row r="59" spans="1:4" ht="15">
      <c r="A59" s="66" t="s">
        <v>621</v>
      </c>
      <c r="B59" s="129"/>
      <c r="C59" s="134"/>
      <c r="D59" s="134"/>
    </row>
    <row r="60" spans="1:4" ht="15">
      <c r="A60" s="37" t="s">
        <v>623</v>
      </c>
      <c r="B60" s="129"/>
      <c r="C60" s="134"/>
      <c r="D60" s="134"/>
    </row>
    <row r="61" spans="1:4" ht="15">
      <c r="A61" s="41" t="s">
        <v>622</v>
      </c>
      <c r="B61" s="130">
        <f>SUM(B56:B60)</f>
        <v>0</v>
      </c>
      <c r="C61" s="130">
        <f>SUM(C56:C60)</f>
        <v>4298114</v>
      </c>
      <c r="D61" s="130">
        <f>SUM(D56:D60)</f>
        <v>4298114</v>
      </c>
    </row>
    <row r="62" spans="1:4" ht="31.5">
      <c r="A62" s="67" t="s">
        <v>624</v>
      </c>
      <c r="B62" s="309"/>
      <c r="C62" s="134"/>
      <c r="D62" s="134"/>
    </row>
    <row r="63" spans="1:4" ht="15.75">
      <c r="A63" s="107" t="s">
        <v>501</v>
      </c>
      <c r="B63" s="310">
        <f>SUM(B61:B62)</f>
        <v>0</v>
      </c>
      <c r="C63" s="310">
        <f>SUM(C61:C62)</f>
        <v>4298114</v>
      </c>
      <c r="D63" s="310">
        <f>SUM(D61:D62)</f>
        <v>4298114</v>
      </c>
    </row>
    <row r="66" spans="1:5" ht="30">
      <c r="A66" s="39" t="s">
        <v>999</v>
      </c>
      <c r="B66" s="68" t="s">
        <v>631</v>
      </c>
      <c r="C66" s="68" t="s">
        <v>652</v>
      </c>
      <c r="D66" s="112" t="s">
        <v>653</v>
      </c>
      <c r="E66" s="319" t="s">
        <v>1000</v>
      </c>
    </row>
    <row r="67" spans="1:4" ht="15">
      <c r="A67" s="369" t="s">
        <v>6</v>
      </c>
      <c r="B67" s="370">
        <v>0</v>
      </c>
      <c r="C67" s="371"/>
      <c r="D67" s="371"/>
    </row>
    <row r="68" spans="1:4" ht="15">
      <c r="A68" s="372" t="s">
        <v>7</v>
      </c>
      <c r="B68" s="370">
        <v>0</v>
      </c>
      <c r="C68" s="371"/>
      <c r="D68" s="371"/>
    </row>
    <row r="69" spans="1:4" ht="15">
      <c r="A69" s="369" t="s">
        <v>8</v>
      </c>
      <c r="B69" s="370"/>
      <c r="C69" s="371">
        <v>584207</v>
      </c>
      <c r="D69" s="371">
        <v>584207</v>
      </c>
    </row>
    <row r="70" spans="1:4" ht="15">
      <c r="A70" s="369" t="s">
        <v>9</v>
      </c>
      <c r="B70" s="370"/>
      <c r="C70" s="371"/>
      <c r="D70" s="371"/>
    </row>
    <row r="71" spans="1:4" ht="15">
      <c r="A71" s="369" t="s">
        <v>10</v>
      </c>
      <c r="B71" s="370">
        <v>0</v>
      </c>
      <c r="C71" s="371"/>
      <c r="D71" s="371">
        <v>0</v>
      </c>
    </row>
    <row r="72" spans="1:4" ht="15">
      <c r="A72" s="369" t="s">
        <v>11</v>
      </c>
      <c r="B72" s="370"/>
      <c r="C72" s="371"/>
      <c r="D72" s="371"/>
    </row>
    <row r="73" spans="1:4" ht="15">
      <c r="A73" s="369" t="s">
        <v>12</v>
      </c>
      <c r="B73" s="370">
        <v>16614158</v>
      </c>
      <c r="C73" s="371">
        <v>16029958</v>
      </c>
      <c r="D73" s="371">
        <v>0</v>
      </c>
    </row>
    <row r="74" spans="1:4" ht="15">
      <c r="A74" s="37" t="s">
        <v>13</v>
      </c>
      <c r="B74" s="129"/>
      <c r="C74" s="134"/>
      <c r="D74" s="134"/>
    </row>
    <row r="75" spans="1:4" ht="15">
      <c r="A75" s="113" t="s">
        <v>625</v>
      </c>
      <c r="B75" s="189">
        <f>SUM(B67:B74)</f>
        <v>16614158</v>
      </c>
      <c r="C75" s="189">
        <f>SUM(C67:C74)</f>
        <v>16614165</v>
      </c>
      <c r="D75" s="189">
        <f>SUM(D67:D74)</f>
        <v>584207</v>
      </c>
    </row>
    <row r="76" spans="1:4" ht="30">
      <c r="A76" s="65" t="s">
        <v>618</v>
      </c>
      <c r="B76" s="147"/>
      <c r="C76" s="225"/>
      <c r="D76" s="225"/>
    </row>
    <row r="77" spans="1:4" ht="30">
      <c r="A77" s="65" t="s">
        <v>619</v>
      </c>
      <c r="B77" s="147">
        <v>14122015</v>
      </c>
      <c r="C77" s="312">
        <v>14122015</v>
      </c>
      <c r="D77" s="312">
        <v>6230308</v>
      </c>
    </row>
    <row r="78" spans="1:4" ht="15">
      <c r="A78" s="66" t="s">
        <v>620</v>
      </c>
      <c r="B78" s="147"/>
      <c r="C78" s="225"/>
      <c r="D78" s="225"/>
    </row>
    <row r="79" spans="1:4" ht="15">
      <c r="A79" s="66" t="s">
        <v>621</v>
      </c>
      <c r="B79" s="147"/>
      <c r="C79" s="225"/>
      <c r="D79" s="225"/>
    </row>
    <row r="80" spans="1:4" ht="15">
      <c r="A80" s="37" t="s">
        <v>623</v>
      </c>
      <c r="B80" s="147"/>
      <c r="C80" s="225"/>
      <c r="D80" s="225"/>
    </row>
    <row r="81" spans="1:4" ht="15">
      <c r="A81" s="41" t="s">
        <v>622</v>
      </c>
      <c r="B81" s="130">
        <f>SUM(B76:B80)</f>
        <v>14122015</v>
      </c>
      <c r="C81" s="130">
        <f>SUM(C76:C80)</f>
        <v>14122015</v>
      </c>
      <c r="D81" s="130">
        <f>SUM(D76:D80)</f>
        <v>6230308</v>
      </c>
    </row>
    <row r="82" spans="1:4" ht="31.5">
      <c r="A82" s="67" t="s">
        <v>624</v>
      </c>
      <c r="B82" s="309"/>
      <c r="C82" s="134"/>
      <c r="D82" s="134"/>
    </row>
    <row r="83" spans="1:4" ht="15.75">
      <c r="A83" s="107" t="s">
        <v>501</v>
      </c>
      <c r="B83" s="310">
        <f>SUM(B81:B82)</f>
        <v>14122015</v>
      </c>
      <c r="C83" s="310">
        <f>SUM(C81:C82)</f>
        <v>14122015</v>
      </c>
      <c r="D83" s="310">
        <f>SUM(D81:D82)</f>
        <v>6230308</v>
      </c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70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14.140625" style="0" customWidth="1"/>
    <col min="4" max="4" width="15.28125" style="0" customWidth="1"/>
    <col min="5" max="5" width="12.00390625" style="0" customWidth="1"/>
    <col min="6" max="6" width="12.140625" style="0" customWidth="1"/>
    <col min="7" max="8" width="12.8515625" style="0" customWidth="1"/>
  </cols>
  <sheetData>
    <row r="1" ht="15">
      <c r="F1" t="s">
        <v>951</v>
      </c>
    </row>
    <row r="2" spans="1:8" ht="22.5" customHeight="1">
      <c r="A2" s="379" t="s">
        <v>991</v>
      </c>
      <c r="B2" s="380"/>
      <c r="C2" s="380"/>
      <c r="D2" s="380"/>
      <c r="E2" s="382"/>
      <c r="F2" s="382"/>
      <c r="G2" s="382"/>
      <c r="H2" s="382"/>
    </row>
    <row r="3" spans="1:8" ht="48.75" customHeight="1">
      <c r="A3" s="383" t="s">
        <v>886</v>
      </c>
      <c r="B3" s="380"/>
      <c r="C3" s="380"/>
      <c r="D3" s="381"/>
      <c r="E3" s="382"/>
      <c r="F3" s="382"/>
      <c r="G3" s="382"/>
      <c r="H3" s="382"/>
    </row>
    <row r="4" spans="1:3" ht="21" customHeight="1">
      <c r="A4" s="59"/>
      <c r="B4" s="60"/>
      <c r="C4" s="60"/>
    </row>
    <row r="5" spans="1:8" ht="18.75">
      <c r="A5" s="4" t="s">
        <v>614</v>
      </c>
      <c r="H5" s="167" t="s">
        <v>831</v>
      </c>
    </row>
    <row r="6" spans="1:8" ht="51.75">
      <c r="A6" s="38" t="s">
        <v>587</v>
      </c>
      <c r="B6" s="3" t="s">
        <v>25</v>
      </c>
      <c r="C6" s="81" t="s">
        <v>632</v>
      </c>
      <c r="D6" s="81" t="s">
        <v>633</v>
      </c>
      <c r="E6" s="81" t="s">
        <v>755</v>
      </c>
      <c r="F6" s="81" t="s">
        <v>756</v>
      </c>
      <c r="G6" s="81" t="s">
        <v>757</v>
      </c>
      <c r="H6" s="81" t="s">
        <v>758</v>
      </c>
    </row>
    <row r="7" spans="1:8" ht="15">
      <c r="A7" s="11" t="s">
        <v>378</v>
      </c>
      <c r="B7" s="5" t="s">
        <v>161</v>
      </c>
      <c r="C7" s="26"/>
      <c r="D7" s="26"/>
      <c r="E7" s="26"/>
      <c r="F7" s="26"/>
      <c r="G7" s="26"/>
      <c r="H7" s="26"/>
    </row>
    <row r="8" spans="1:8" ht="15">
      <c r="A8" s="17" t="s">
        <v>162</v>
      </c>
      <c r="B8" s="17" t="s">
        <v>161</v>
      </c>
      <c r="C8" s="26"/>
      <c r="D8" s="26"/>
      <c r="E8" s="26"/>
      <c r="F8" s="26"/>
      <c r="G8" s="26"/>
      <c r="H8" s="26"/>
    </row>
    <row r="9" spans="1:8" ht="15">
      <c r="A9" s="17" t="s">
        <v>163</v>
      </c>
      <c r="B9" s="17" t="s">
        <v>161</v>
      </c>
      <c r="C9" s="26"/>
      <c r="D9" s="26"/>
      <c r="E9" s="26"/>
      <c r="F9" s="26"/>
      <c r="G9" s="26"/>
      <c r="H9" s="26"/>
    </row>
    <row r="10" spans="1:8" ht="30">
      <c r="A10" s="11" t="s">
        <v>164</v>
      </c>
      <c r="B10" s="5" t="s">
        <v>165</v>
      </c>
      <c r="C10" s="26"/>
      <c r="D10" s="26"/>
      <c r="E10" s="26"/>
      <c r="F10" s="26"/>
      <c r="G10" s="26"/>
      <c r="H10" s="26"/>
    </row>
    <row r="11" spans="1:8" ht="15">
      <c r="A11" s="11" t="s">
        <v>377</v>
      </c>
      <c r="B11" s="5" t="s">
        <v>166</v>
      </c>
      <c r="C11" s="26"/>
      <c r="D11" s="26"/>
      <c r="E11" s="26"/>
      <c r="F11" s="26"/>
      <c r="G11" s="26"/>
      <c r="H11" s="26"/>
    </row>
    <row r="12" spans="1:8" ht="15">
      <c r="A12" s="17" t="s">
        <v>162</v>
      </c>
      <c r="B12" s="17" t="s">
        <v>166</v>
      </c>
      <c r="C12" s="26"/>
      <c r="D12" s="26"/>
      <c r="E12" s="26"/>
      <c r="F12" s="26"/>
      <c r="G12" s="26"/>
      <c r="H12" s="26"/>
    </row>
    <row r="13" spans="1:8" ht="15">
      <c r="A13" s="17" t="s">
        <v>163</v>
      </c>
      <c r="B13" s="17" t="s">
        <v>167</v>
      </c>
      <c r="C13" s="26"/>
      <c r="D13" s="26"/>
      <c r="E13" s="26"/>
      <c r="F13" s="26"/>
      <c r="G13" s="26"/>
      <c r="H13" s="26"/>
    </row>
    <row r="14" spans="1:8" ht="15">
      <c r="A14" s="10" t="s">
        <v>376</v>
      </c>
      <c r="B14" s="7" t="s">
        <v>168</v>
      </c>
      <c r="C14" s="26"/>
      <c r="D14" s="26"/>
      <c r="E14" s="26"/>
      <c r="F14" s="26"/>
      <c r="G14" s="26"/>
      <c r="H14" s="26"/>
    </row>
    <row r="15" spans="1:8" ht="15">
      <c r="A15" s="19" t="s">
        <v>381</v>
      </c>
      <c r="B15" s="5" t="s">
        <v>169</v>
      </c>
      <c r="C15" s="26"/>
      <c r="D15" s="26"/>
      <c r="E15" s="26"/>
      <c r="F15" s="26"/>
      <c r="G15" s="26"/>
      <c r="H15" s="26"/>
    </row>
    <row r="16" spans="1:8" ht="15">
      <c r="A16" s="17" t="s">
        <v>170</v>
      </c>
      <c r="B16" s="17" t="s">
        <v>169</v>
      </c>
      <c r="C16" s="26"/>
      <c r="D16" s="26"/>
      <c r="E16" s="26"/>
      <c r="F16" s="26"/>
      <c r="G16" s="26"/>
      <c r="H16" s="26"/>
    </row>
    <row r="17" spans="1:8" ht="15">
      <c r="A17" s="17" t="s">
        <v>171</v>
      </c>
      <c r="B17" s="17" t="s">
        <v>169</v>
      </c>
      <c r="C17" s="26"/>
      <c r="D17" s="26"/>
      <c r="E17" s="26"/>
      <c r="F17" s="26"/>
      <c r="G17" s="26"/>
      <c r="H17" s="26"/>
    </row>
    <row r="18" spans="1:8" ht="15">
      <c r="A18" s="19" t="s">
        <v>382</v>
      </c>
      <c r="B18" s="5" t="s">
        <v>172</v>
      </c>
      <c r="C18" s="26"/>
      <c r="D18" s="26"/>
      <c r="E18" s="26"/>
      <c r="F18" s="26"/>
      <c r="G18" s="26"/>
      <c r="H18" s="26"/>
    </row>
    <row r="19" spans="1:8" ht="15">
      <c r="A19" s="17" t="s">
        <v>163</v>
      </c>
      <c r="B19" s="17" t="s">
        <v>172</v>
      </c>
      <c r="C19" s="26"/>
      <c r="D19" s="26"/>
      <c r="E19" s="26"/>
      <c r="F19" s="26"/>
      <c r="G19" s="26"/>
      <c r="H19" s="26"/>
    </row>
    <row r="20" spans="1:8" ht="15">
      <c r="A20" s="12" t="s">
        <v>173</v>
      </c>
      <c r="B20" s="5" t="s">
        <v>174</v>
      </c>
      <c r="C20" s="26"/>
      <c r="D20" s="26"/>
      <c r="E20" s="26"/>
      <c r="F20" s="26"/>
      <c r="G20" s="26"/>
      <c r="H20" s="26"/>
    </row>
    <row r="21" spans="1:8" ht="15">
      <c r="A21" s="12" t="s">
        <v>383</v>
      </c>
      <c r="B21" s="5" t="s">
        <v>175</v>
      </c>
      <c r="C21" s="26"/>
      <c r="D21" s="26"/>
      <c r="E21" s="26"/>
      <c r="F21" s="26"/>
      <c r="G21" s="26"/>
      <c r="H21" s="26"/>
    </row>
    <row r="22" spans="1:8" ht="15">
      <c r="A22" s="17" t="s">
        <v>171</v>
      </c>
      <c r="B22" s="17" t="s">
        <v>175</v>
      </c>
      <c r="C22" s="26"/>
      <c r="D22" s="26"/>
      <c r="E22" s="26"/>
      <c r="F22" s="26"/>
      <c r="G22" s="26"/>
      <c r="H22" s="26"/>
    </row>
    <row r="23" spans="1:8" ht="15">
      <c r="A23" s="17" t="s">
        <v>163</v>
      </c>
      <c r="B23" s="17" t="s">
        <v>175</v>
      </c>
      <c r="C23" s="26"/>
      <c r="D23" s="26"/>
      <c r="E23" s="26"/>
      <c r="F23" s="26"/>
      <c r="G23" s="26"/>
      <c r="H23" s="26"/>
    </row>
    <row r="24" spans="1:8" ht="15">
      <c r="A24" s="20" t="s">
        <v>379</v>
      </c>
      <c r="B24" s="7" t="s">
        <v>176</v>
      </c>
      <c r="C24" s="26"/>
      <c r="D24" s="26"/>
      <c r="E24" s="26"/>
      <c r="F24" s="26"/>
      <c r="G24" s="26"/>
      <c r="H24" s="26"/>
    </row>
    <row r="25" spans="1:8" ht="15">
      <c r="A25" s="19" t="s">
        <v>177</v>
      </c>
      <c r="B25" s="5" t="s">
        <v>178</v>
      </c>
      <c r="C25" s="26"/>
      <c r="D25" s="26"/>
      <c r="E25" s="26"/>
      <c r="F25" s="26"/>
      <c r="G25" s="26"/>
      <c r="H25" s="26"/>
    </row>
    <row r="26" spans="1:8" ht="15">
      <c r="A26" s="19" t="s">
        <v>179</v>
      </c>
      <c r="B26" s="5" t="s">
        <v>180</v>
      </c>
      <c r="C26" s="26"/>
      <c r="D26" s="26"/>
      <c r="E26" s="26"/>
      <c r="F26" s="26"/>
      <c r="G26" s="26"/>
      <c r="H26" s="26"/>
    </row>
    <row r="27" spans="1:8" ht="15">
      <c r="A27" s="19" t="s">
        <v>183</v>
      </c>
      <c r="B27" s="5" t="s">
        <v>184</v>
      </c>
      <c r="C27" s="26"/>
      <c r="D27" s="26"/>
      <c r="E27" s="26"/>
      <c r="F27" s="26"/>
      <c r="G27" s="26"/>
      <c r="H27" s="26"/>
    </row>
    <row r="28" spans="1:8" ht="15">
      <c r="A28" s="19" t="s">
        <v>185</v>
      </c>
      <c r="B28" s="5" t="s">
        <v>186</v>
      </c>
      <c r="C28" s="26"/>
      <c r="D28" s="26"/>
      <c r="E28" s="26"/>
      <c r="F28" s="26"/>
      <c r="G28" s="26"/>
      <c r="H28" s="26"/>
    </row>
    <row r="29" spans="1:8" ht="15">
      <c r="A29" s="19" t="s">
        <v>187</v>
      </c>
      <c r="B29" s="5" t="s">
        <v>188</v>
      </c>
      <c r="C29" s="26"/>
      <c r="D29" s="26"/>
      <c r="E29" s="26"/>
      <c r="F29" s="26"/>
      <c r="G29" s="26"/>
      <c r="H29" s="26"/>
    </row>
    <row r="30" spans="1:8" ht="15">
      <c r="A30" s="114" t="s">
        <v>380</v>
      </c>
      <c r="B30" s="115" t="s">
        <v>189</v>
      </c>
      <c r="C30" s="85"/>
      <c r="D30" s="85"/>
      <c r="E30" s="85"/>
      <c r="F30" s="85"/>
      <c r="G30" s="85"/>
      <c r="H30" s="85"/>
    </row>
    <row r="31" spans="1:8" ht="15">
      <c r="A31" s="19" t="s">
        <v>190</v>
      </c>
      <c r="B31" s="5" t="s">
        <v>191</v>
      </c>
      <c r="C31" s="26"/>
      <c r="D31" s="26"/>
      <c r="E31" s="26"/>
      <c r="F31" s="26"/>
      <c r="G31" s="26"/>
      <c r="H31" s="26"/>
    </row>
    <row r="32" spans="1:8" ht="15">
      <c r="A32" s="11" t="s">
        <v>192</v>
      </c>
      <c r="B32" s="5" t="s">
        <v>193</v>
      </c>
      <c r="C32" s="26"/>
      <c r="D32" s="26"/>
      <c r="E32" s="26"/>
      <c r="F32" s="26"/>
      <c r="G32" s="26"/>
      <c r="H32" s="26"/>
    </row>
    <row r="33" spans="1:8" ht="15">
      <c r="A33" s="19" t="s">
        <v>384</v>
      </c>
      <c r="B33" s="5" t="s">
        <v>194</v>
      </c>
      <c r="C33" s="26"/>
      <c r="D33" s="26"/>
      <c r="E33" s="26"/>
      <c r="F33" s="26"/>
      <c r="G33" s="26"/>
      <c r="H33" s="26"/>
    </row>
    <row r="34" spans="1:8" ht="15">
      <c r="A34" s="17" t="s">
        <v>163</v>
      </c>
      <c r="B34" s="17" t="s">
        <v>194</v>
      </c>
      <c r="C34" s="26"/>
      <c r="D34" s="26"/>
      <c r="E34" s="26"/>
      <c r="F34" s="26"/>
      <c r="G34" s="26"/>
      <c r="H34" s="26"/>
    </row>
    <row r="35" spans="1:8" ht="15">
      <c r="A35" s="19" t="s">
        <v>385</v>
      </c>
      <c r="B35" s="5" t="s">
        <v>195</v>
      </c>
      <c r="C35" s="26"/>
      <c r="D35" s="26"/>
      <c r="E35" s="26"/>
      <c r="F35" s="26"/>
      <c r="G35" s="26"/>
      <c r="H35" s="26"/>
    </row>
    <row r="36" spans="1:8" ht="15">
      <c r="A36" s="17" t="s">
        <v>196</v>
      </c>
      <c r="B36" s="17" t="s">
        <v>195</v>
      </c>
      <c r="C36" s="26"/>
      <c r="D36" s="26"/>
      <c r="E36" s="26"/>
      <c r="F36" s="26"/>
      <c r="G36" s="26"/>
      <c r="H36" s="26"/>
    </row>
    <row r="37" spans="1:8" ht="15">
      <c r="A37" s="17" t="s">
        <v>197</v>
      </c>
      <c r="B37" s="17" t="s">
        <v>195</v>
      </c>
      <c r="C37" s="26"/>
      <c r="D37" s="26"/>
      <c r="E37" s="26"/>
      <c r="F37" s="26"/>
      <c r="G37" s="26"/>
      <c r="H37" s="26"/>
    </row>
    <row r="38" spans="1:8" ht="15">
      <c r="A38" s="17" t="s">
        <v>198</v>
      </c>
      <c r="B38" s="17" t="s">
        <v>195</v>
      </c>
      <c r="C38" s="26"/>
      <c r="D38" s="26"/>
      <c r="E38" s="26"/>
      <c r="F38" s="26"/>
      <c r="G38" s="26"/>
      <c r="H38" s="26"/>
    </row>
    <row r="39" spans="1:8" ht="15">
      <c r="A39" s="17" t="s">
        <v>163</v>
      </c>
      <c r="B39" s="17" t="s">
        <v>195</v>
      </c>
      <c r="C39" s="26"/>
      <c r="D39" s="26"/>
      <c r="E39" s="26"/>
      <c r="F39" s="26"/>
      <c r="G39" s="26"/>
      <c r="H39" s="26"/>
    </row>
    <row r="40" spans="1:8" ht="15">
      <c r="A40" s="114" t="s">
        <v>386</v>
      </c>
      <c r="B40" s="115" t="s">
        <v>199</v>
      </c>
      <c r="C40" s="85"/>
      <c r="D40" s="85"/>
      <c r="E40" s="85"/>
      <c r="F40" s="85"/>
      <c r="G40" s="85"/>
      <c r="H40" s="85"/>
    </row>
    <row r="43" spans="1:8" ht="51.75">
      <c r="A43" s="38" t="s">
        <v>587</v>
      </c>
      <c r="B43" s="3" t="s">
        <v>25</v>
      </c>
      <c r="C43" s="81" t="s">
        <v>632</v>
      </c>
      <c r="D43" s="81" t="s">
        <v>633</v>
      </c>
      <c r="E43" s="81" t="s">
        <v>755</v>
      </c>
      <c r="F43" s="81" t="s">
        <v>756</v>
      </c>
      <c r="G43" s="81" t="s">
        <v>757</v>
      </c>
      <c r="H43" s="81" t="s">
        <v>758</v>
      </c>
    </row>
    <row r="44" spans="1:8" ht="15">
      <c r="A44" s="19" t="s">
        <v>450</v>
      </c>
      <c r="B44" s="5" t="s">
        <v>289</v>
      </c>
      <c r="C44" s="26"/>
      <c r="D44" s="26"/>
      <c r="E44" s="26"/>
      <c r="F44" s="26"/>
      <c r="G44" s="26"/>
      <c r="H44" s="26"/>
    </row>
    <row r="45" spans="1:8" ht="15">
      <c r="A45" s="45" t="s">
        <v>162</v>
      </c>
      <c r="B45" s="45" t="s">
        <v>289</v>
      </c>
      <c r="C45" s="26"/>
      <c r="D45" s="26"/>
      <c r="E45" s="26"/>
      <c r="F45" s="26"/>
      <c r="G45" s="26"/>
      <c r="H45" s="26"/>
    </row>
    <row r="46" spans="1:8" ht="30">
      <c r="A46" s="11" t="s">
        <v>290</v>
      </c>
      <c r="B46" s="5" t="s">
        <v>291</v>
      </c>
      <c r="C46" s="26"/>
      <c r="D46" s="26"/>
      <c r="E46" s="26"/>
      <c r="F46" s="26"/>
      <c r="G46" s="26"/>
      <c r="H46" s="26"/>
    </row>
    <row r="47" spans="1:8" ht="15">
      <c r="A47" s="19" t="s">
        <v>498</v>
      </c>
      <c r="B47" s="5" t="s">
        <v>292</v>
      </c>
      <c r="C47" s="26"/>
      <c r="D47" s="26"/>
      <c r="E47" s="26"/>
      <c r="F47" s="26"/>
      <c r="G47" s="26"/>
      <c r="H47" s="26"/>
    </row>
    <row r="48" spans="1:8" ht="15">
      <c r="A48" s="45" t="s">
        <v>162</v>
      </c>
      <c r="B48" s="45" t="s">
        <v>292</v>
      </c>
      <c r="C48" s="26"/>
      <c r="D48" s="26"/>
      <c r="E48" s="26"/>
      <c r="F48" s="26"/>
      <c r="G48" s="26"/>
      <c r="H48" s="26"/>
    </row>
    <row r="49" spans="1:8" ht="15">
      <c r="A49" s="10" t="s">
        <v>470</v>
      </c>
      <c r="B49" s="7" t="s">
        <v>293</v>
      </c>
      <c r="C49" s="26"/>
      <c r="D49" s="26"/>
      <c r="E49" s="26"/>
      <c r="F49" s="26"/>
      <c r="G49" s="26"/>
      <c r="H49" s="26"/>
    </row>
    <row r="50" spans="1:8" ht="15">
      <c r="A50" s="11" t="s">
        <v>499</v>
      </c>
      <c r="B50" s="5" t="s">
        <v>294</v>
      </c>
      <c r="C50" s="26"/>
      <c r="D50" s="26"/>
      <c r="E50" s="26"/>
      <c r="F50" s="26"/>
      <c r="G50" s="26"/>
      <c r="H50" s="26"/>
    </row>
    <row r="51" spans="1:8" ht="15">
      <c r="A51" s="45" t="s">
        <v>170</v>
      </c>
      <c r="B51" s="45" t="s">
        <v>294</v>
      </c>
      <c r="C51" s="26"/>
      <c r="D51" s="26"/>
      <c r="E51" s="26"/>
      <c r="F51" s="26"/>
      <c r="G51" s="26"/>
      <c r="H51" s="26"/>
    </row>
    <row r="52" spans="1:8" ht="15">
      <c r="A52" s="19" t="s">
        <v>295</v>
      </c>
      <c r="B52" s="5" t="s">
        <v>296</v>
      </c>
      <c r="C52" s="26"/>
      <c r="D52" s="26"/>
      <c r="E52" s="26"/>
      <c r="F52" s="26"/>
      <c r="G52" s="26"/>
      <c r="H52" s="26"/>
    </row>
    <row r="53" spans="1:8" ht="15">
      <c r="A53" s="12" t="s">
        <v>500</v>
      </c>
      <c r="B53" s="5" t="s">
        <v>297</v>
      </c>
      <c r="C53" s="26"/>
      <c r="D53" s="26"/>
      <c r="E53" s="26"/>
      <c r="F53" s="26"/>
      <c r="G53" s="26"/>
      <c r="H53" s="26"/>
    </row>
    <row r="54" spans="1:8" ht="15">
      <c r="A54" s="45" t="s">
        <v>171</v>
      </c>
      <c r="B54" s="45" t="s">
        <v>297</v>
      </c>
      <c r="C54" s="26"/>
      <c r="D54" s="26"/>
      <c r="E54" s="26"/>
      <c r="F54" s="26"/>
      <c r="G54" s="26"/>
      <c r="H54" s="26"/>
    </row>
    <row r="55" spans="1:8" ht="15">
      <c r="A55" s="19" t="s">
        <v>298</v>
      </c>
      <c r="B55" s="5" t="s">
        <v>299</v>
      </c>
      <c r="C55" s="26"/>
      <c r="D55" s="26"/>
      <c r="E55" s="26"/>
      <c r="F55" s="26"/>
      <c r="G55" s="26"/>
      <c r="H55" s="26"/>
    </row>
    <row r="56" spans="1:8" ht="15">
      <c r="A56" s="20" t="s">
        <v>471</v>
      </c>
      <c r="B56" s="7" t="s">
        <v>300</v>
      </c>
      <c r="C56" s="26"/>
      <c r="D56" s="26"/>
      <c r="E56" s="26"/>
      <c r="F56" s="26"/>
      <c r="G56" s="26"/>
      <c r="H56" s="26"/>
    </row>
    <row r="57" spans="1:8" ht="15">
      <c r="A57" s="20" t="s">
        <v>304</v>
      </c>
      <c r="B57" s="7" t="s">
        <v>305</v>
      </c>
      <c r="C57" s="26"/>
      <c r="D57" s="26"/>
      <c r="E57" s="26"/>
      <c r="F57" s="26"/>
      <c r="G57" s="26"/>
      <c r="H57" s="26"/>
    </row>
    <row r="58" spans="1:8" ht="15">
      <c r="A58" s="20" t="s">
        <v>306</v>
      </c>
      <c r="B58" s="7" t="s">
        <v>307</v>
      </c>
      <c r="C58" s="26"/>
      <c r="D58" s="26"/>
      <c r="E58" s="26"/>
      <c r="F58" s="26"/>
      <c r="G58" s="26"/>
      <c r="H58" s="26"/>
    </row>
    <row r="59" spans="1:8" ht="15">
      <c r="A59" s="20" t="s">
        <v>310</v>
      </c>
      <c r="B59" s="7" t="s">
        <v>311</v>
      </c>
      <c r="C59" s="26"/>
      <c r="D59" s="26"/>
      <c r="E59" s="26"/>
      <c r="F59" s="26"/>
      <c r="G59" s="26"/>
      <c r="H59" s="26"/>
    </row>
    <row r="60" spans="1:8" ht="15">
      <c r="A60" s="10" t="s">
        <v>613</v>
      </c>
      <c r="B60" s="7" t="s">
        <v>312</v>
      </c>
      <c r="C60" s="26"/>
      <c r="D60" s="26"/>
      <c r="E60" s="26"/>
      <c r="F60" s="26"/>
      <c r="G60" s="26"/>
      <c r="H60" s="26"/>
    </row>
    <row r="61" spans="1:8" ht="15">
      <c r="A61" s="14" t="s">
        <v>313</v>
      </c>
      <c r="B61" s="7" t="s">
        <v>312</v>
      </c>
      <c r="C61" s="26"/>
      <c r="D61" s="26"/>
      <c r="E61" s="26"/>
      <c r="F61" s="26"/>
      <c r="G61" s="26"/>
      <c r="H61" s="26"/>
    </row>
    <row r="62" spans="1:8" ht="15">
      <c r="A62" s="116" t="s">
        <v>473</v>
      </c>
      <c r="B62" s="117" t="s">
        <v>314</v>
      </c>
      <c r="C62" s="106"/>
      <c r="D62" s="106"/>
      <c r="E62" s="106"/>
      <c r="F62" s="106"/>
      <c r="G62" s="106"/>
      <c r="H62" s="106"/>
    </row>
    <row r="63" spans="1:8" ht="15">
      <c r="A63" s="11" t="s">
        <v>315</v>
      </c>
      <c r="B63" s="5" t="s">
        <v>316</v>
      </c>
      <c r="C63" s="26"/>
      <c r="D63" s="26"/>
      <c r="E63" s="26"/>
      <c r="F63" s="26"/>
      <c r="G63" s="26"/>
      <c r="H63" s="26"/>
    </row>
    <row r="64" spans="1:8" ht="15">
      <c r="A64" s="12" t="s">
        <v>317</v>
      </c>
      <c r="B64" s="5" t="s">
        <v>318</v>
      </c>
      <c r="C64" s="26"/>
      <c r="D64" s="26"/>
      <c r="E64" s="26"/>
      <c r="F64" s="26"/>
      <c r="G64" s="26"/>
      <c r="H64" s="26"/>
    </row>
    <row r="65" spans="1:8" ht="15">
      <c r="A65" s="19" t="s">
        <v>319</v>
      </c>
      <c r="B65" s="5" t="s">
        <v>320</v>
      </c>
      <c r="C65" s="26"/>
      <c r="D65" s="26"/>
      <c r="E65" s="26"/>
      <c r="F65" s="26"/>
      <c r="G65" s="26"/>
      <c r="H65" s="26"/>
    </row>
    <row r="66" spans="1:8" ht="15">
      <c r="A66" s="19" t="s">
        <v>455</v>
      </c>
      <c r="B66" s="5" t="s">
        <v>321</v>
      </c>
      <c r="C66" s="26"/>
      <c r="D66" s="26"/>
      <c r="E66" s="26"/>
      <c r="F66" s="26"/>
      <c r="G66" s="26"/>
      <c r="H66" s="26"/>
    </row>
    <row r="67" spans="1:8" ht="15">
      <c r="A67" s="45" t="s">
        <v>196</v>
      </c>
      <c r="B67" s="45" t="s">
        <v>321</v>
      </c>
      <c r="C67" s="26"/>
      <c r="D67" s="26"/>
      <c r="E67" s="26"/>
      <c r="F67" s="26"/>
      <c r="G67" s="26"/>
      <c r="H67" s="26"/>
    </row>
    <row r="68" spans="1:8" ht="15">
      <c r="A68" s="45" t="s">
        <v>197</v>
      </c>
      <c r="B68" s="45" t="s">
        <v>321</v>
      </c>
      <c r="C68" s="26"/>
      <c r="D68" s="26"/>
      <c r="E68" s="26"/>
      <c r="F68" s="26"/>
      <c r="G68" s="26"/>
      <c r="H68" s="26"/>
    </row>
    <row r="69" spans="1:8" ht="15">
      <c r="A69" s="46" t="s">
        <v>198</v>
      </c>
      <c r="B69" s="46" t="s">
        <v>321</v>
      </c>
      <c r="C69" s="26"/>
      <c r="D69" s="26"/>
      <c r="E69" s="26"/>
      <c r="F69" s="26"/>
      <c r="G69" s="26"/>
      <c r="H69" s="26"/>
    </row>
    <row r="70" spans="1:8" ht="15">
      <c r="A70" s="118" t="s">
        <v>474</v>
      </c>
      <c r="B70" s="117" t="s">
        <v>322</v>
      </c>
      <c r="C70" s="106"/>
      <c r="D70" s="106"/>
      <c r="E70" s="106"/>
      <c r="F70" s="106"/>
      <c r="G70" s="106"/>
      <c r="H70" s="106"/>
    </row>
  </sheetData>
  <sheetProtection/>
  <mergeCells count="2"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17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9.28125" style="0" customWidth="1"/>
    <col min="2" max="2" width="14.57421875" style="0" customWidth="1"/>
    <col min="3" max="3" width="16.00390625" style="0" customWidth="1"/>
    <col min="4" max="4" width="13.28125" style="0" customWidth="1"/>
    <col min="5" max="5" width="14.421875" style="0" customWidth="1"/>
  </cols>
  <sheetData>
    <row r="1" ht="15">
      <c r="C1" t="s">
        <v>952</v>
      </c>
    </row>
    <row r="2" spans="1:5" ht="23.25" customHeight="1">
      <c r="A2" s="379" t="s">
        <v>991</v>
      </c>
      <c r="B2" s="380"/>
      <c r="C2" s="380"/>
      <c r="D2" s="380"/>
      <c r="E2" s="380"/>
    </row>
    <row r="3" spans="1:5" ht="25.5" customHeight="1">
      <c r="A3" s="426" t="s">
        <v>887</v>
      </c>
      <c r="B3" s="380"/>
      <c r="C3" s="380"/>
      <c r="D3" s="380"/>
      <c r="E3" s="380"/>
    </row>
    <row r="4" spans="1:5" ht="21.75" customHeight="1">
      <c r="A4" s="70"/>
      <c r="B4" s="60"/>
      <c r="C4" s="60"/>
      <c r="D4" s="60"/>
      <c r="E4" s="60"/>
    </row>
    <row r="5" ht="20.25" customHeight="1">
      <c r="A5" s="4" t="s">
        <v>614</v>
      </c>
    </row>
    <row r="6" spans="1:5" ht="15">
      <c r="A6" s="422" t="s">
        <v>587</v>
      </c>
      <c r="B6" s="386" t="s">
        <v>25</v>
      </c>
      <c r="C6" s="423" t="s">
        <v>628</v>
      </c>
      <c r="D6" s="424"/>
      <c r="E6" s="425"/>
    </row>
    <row r="7" spans="1:5" ht="30.75" customHeight="1">
      <c r="A7" s="415"/>
      <c r="B7" s="387"/>
      <c r="C7" s="69" t="s">
        <v>631</v>
      </c>
      <c r="D7" s="81" t="s">
        <v>652</v>
      </c>
      <c r="E7" s="69" t="s">
        <v>653</v>
      </c>
    </row>
    <row r="8" spans="1:5" ht="30">
      <c r="A8" s="65" t="s">
        <v>626</v>
      </c>
      <c r="B8" s="5" t="s">
        <v>182</v>
      </c>
      <c r="C8" s="134">
        <v>42606881</v>
      </c>
      <c r="D8" s="134">
        <v>40211815</v>
      </c>
      <c r="E8" s="134">
        <v>40211815</v>
      </c>
    </row>
    <row r="9" spans="1:5" ht="30">
      <c r="A9" s="65" t="s">
        <v>627</v>
      </c>
      <c r="B9" s="5" t="s">
        <v>182</v>
      </c>
      <c r="C9" s="134">
        <v>0</v>
      </c>
      <c r="D9" s="134">
        <v>0</v>
      </c>
      <c r="E9" s="134">
        <v>0</v>
      </c>
    </row>
    <row r="10" spans="1:5" ht="18.75" customHeight="1">
      <c r="A10" s="38" t="s">
        <v>630</v>
      </c>
      <c r="B10" s="38"/>
      <c r="C10" s="134">
        <f>SUM(C8:C9)</f>
        <v>42606881</v>
      </c>
      <c r="D10" s="134">
        <f>SUM(D8:D9)</f>
        <v>40211815</v>
      </c>
      <c r="E10" s="134">
        <f>SUM(E8:E9)</f>
        <v>40211815</v>
      </c>
    </row>
    <row r="13" spans="1:5" ht="15">
      <c r="A13" s="422" t="s">
        <v>587</v>
      </c>
      <c r="B13" s="386" t="s">
        <v>25</v>
      </c>
      <c r="C13" s="423" t="s">
        <v>616</v>
      </c>
      <c r="D13" s="424"/>
      <c r="E13" s="425"/>
    </row>
    <row r="14" spans="1:5" ht="26.25">
      <c r="A14" s="415"/>
      <c r="B14" s="387"/>
      <c r="C14" s="69" t="s">
        <v>631</v>
      </c>
      <c r="D14" s="81" t="s">
        <v>652</v>
      </c>
      <c r="E14" s="69" t="s">
        <v>653</v>
      </c>
    </row>
    <row r="15" spans="1:5" ht="30">
      <c r="A15" s="65" t="s">
        <v>626</v>
      </c>
      <c r="B15" s="5" t="s">
        <v>182</v>
      </c>
      <c r="C15" s="244">
        <f>C8</f>
        <v>42606881</v>
      </c>
      <c r="D15" s="244">
        <f>D8</f>
        <v>40211815</v>
      </c>
      <c r="E15" s="244">
        <f>E8</f>
        <v>40211815</v>
      </c>
    </row>
    <row r="16" spans="1:5" ht="30">
      <c r="A16" s="65" t="s">
        <v>627</v>
      </c>
      <c r="B16" s="5" t="s">
        <v>182</v>
      </c>
      <c r="C16" s="244">
        <v>0</v>
      </c>
      <c r="D16" s="244">
        <v>0</v>
      </c>
      <c r="E16" s="244">
        <v>0</v>
      </c>
    </row>
    <row r="17" spans="1:5" ht="21" customHeight="1">
      <c r="A17" s="38" t="s">
        <v>630</v>
      </c>
      <c r="B17" s="38"/>
      <c r="C17" s="245">
        <f>SUM(C15:C16)</f>
        <v>42606881</v>
      </c>
      <c r="D17" s="245">
        <f>SUM(D15:D16)</f>
        <v>40211815</v>
      </c>
      <c r="E17" s="245">
        <f>SUM(E15:E16)</f>
        <v>40211815</v>
      </c>
    </row>
  </sheetData>
  <sheetProtection/>
  <mergeCells count="8">
    <mergeCell ref="A13:A14"/>
    <mergeCell ref="B13:B14"/>
    <mergeCell ref="C13:E13"/>
    <mergeCell ref="A2:E2"/>
    <mergeCell ref="A3:E3"/>
    <mergeCell ref="A6:A7"/>
    <mergeCell ref="B6:B7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1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82.421875" style="0" customWidth="1"/>
    <col min="3" max="3" width="12.421875" style="0" customWidth="1"/>
    <col min="4" max="4" width="13.57421875" style="0" customWidth="1"/>
    <col min="5" max="5" width="12.421875" style="0" customWidth="1"/>
  </cols>
  <sheetData>
    <row r="1" ht="15">
      <c r="C1" t="s">
        <v>975</v>
      </c>
    </row>
    <row r="2" spans="1:5" ht="28.5" customHeight="1">
      <c r="A2" s="379" t="s">
        <v>991</v>
      </c>
      <c r="B2" s="396"/>
      <c r="C2" s="396"/>
      <c r="D2" s="382"/>
      <c r="E2" s="382"/>
    </row>
    <row r="3" spans="1:5" ht="27" customHeight="1">
      <c r="A3" s="383" t="s">
        <v>888</v>
      </c>
      <c r="B3" s="402"/>
      <c r="C3" s="402"/>
      <c r="D3" s="382"/>
      <c r="E3" s="382"/>
    </row>
    <row r="4" spans="1:3" ht="18.75" customHeight="1">
      <c r="A4" s="70"/>
      <c r="B4" s="73"/>
      <c r="C4" s="73"/>
    </row>
    <row r="5" ht="23.25" customHeight="1">
      <c r="A5" s="4" t="s">
        <v>614</v>
      </c>
    </row>
    <row r="6" spans="1:5" ht="26.25">
      <c r="A6" s="38" t="s">
        <v>587</v>
      </c>
      <c r="B6" s="3" t="s">
        <v>25</v>
      </c>
      <c r="C6" s="69" t="s">
        <v>631</v>
      </c>
      <c r="D6" s="81" t="s">
        <v>652</v>
      </c>
      <c r="E6" s="69" t="s">
        <v>653</v>
      </c>
    </row>
    <row r="7" spans="1:5" s="155" customFormat="1" ht="15.75">
      <c r="A7" s="154" t="s">
        <v>832</v>
      </c>
      <c r="B7" s="5" t="s">
        <v>102</v>
      </c>
      <c r="C7" s="207">
        <v>0</v>
      </c>
      <c r="D7" s="208">
        <v>0</v>
      </c>
      <c r="E7" s="207">
        <v>0</v>
      </c>
    </row>
    <row r="8" spans="1:5" ht="15">
      <c r="A8" s="131" t="s">
        <v>333</v>
      </c>
      <c r="B8" s="7" t="s">
        <v>102</v>
      </c>
      <c r="C8" s="209">
        <f>SUM(C7)</f>
        <v>0</v>
      </c>
      <c r="D8" s="209">
        <f>SUM(D7)</f>
        <v>0</v>
      </c>
      <c r="E8" s="209">
        <f>SUM(E7)</f>
        <v>0</v>
      </c>
    </row>
    <row r="9" spans="1:5" ht="15">
      <c r="A9" s="11" t="s">
        <v>334</v>
      </c>
      <c r="B9" s="6" t="s">
        <v>104</v>
      </c>
      <c r="C9" s="134">
        <v>0</v>
      </c>
      <c r="D9" s="134">
        <v>0</v>
      </c>
      <c r="E9" s="134">
        <v>0</v>
      </c>
    </row>
    <row r="10" spans="1:5" ht="15">
      <c r="A10" s="11" t="s">
        <v>335</v>
      </c>
      <c r="B10" s="6" t="s">
        <v>104</v>
      </c>
      <c r="C10" s="134">
        <v>0</v>
      </c>
      <c r="D10" s="134">
        <v>0</v>
      </c>
      <c r="E10" s="134">
        <v>0</v>
      </c>
    </row>
    <row r="11" spans="1:5" ht="15">
      <c r="A11" s="11" t="s">
        <v>336</v>
      </c>
      <c r="B11" s="6" t="s">
        <v>104</v>
      </c>
      <c r="C11" s="134">
        <v>0</v>
      </c>
      <c r="D11" s="134">
        <v>0</v>
      </c>
      <c r="E11" s="134">
        <v>0</v>
      </c>
    </row>
    <row r="12" spans="1:5" ht="15">
      <c r="A12" s="11" t="s">
        <v>337</v>
      </c>
      <c r="B12" s="6" t="s">
        <v>104</v>
      </c>
      <c r="C12" s="134">
        <v>0</v>
      </c>
      <c r="D12" s="134">
        <v>0</v>
      </c>
      <c r="E12" s="134">
        <v>0</v>
      </c>
    </row>
    <row r="13" spans="1:5" ht="15">
      <c r="A13" s="12" t="s">
        <v>338</v>
      </c>
      <c r="B13" s="6" t="s">
        <v>104</v>
      </c>
      <c r="C13" s="134">
        <v>0</v>
      </c>
      <c r="D13" s="134">
        <v>0</v>
      </c>
      <c r="E13" s="134">
        <v>0</v>
      </c>
    </row>
    <row r="14" spans="1:5" ht="15">
      <c r="A14" s="12" t="s">
        <v>339</v>
      </c>
      <c r="B14" s="6" t="s">
        <v>104</v>
      </c>
      <c r="C14" s="134">
        <v>0</v>
      </c>
      <c r="D14" s="134">
        <v>0</v>
      </c>
      <c r="E14" s="134">
        <v>0</v>
      </c>
    </row>
    <row r="15" spans="1:5" ht="15">
      <c r="A15" s="14" t="s">
        <v>637</v>
      </c>
      <c r="B15" s="13" t="s">
        <v>104</v>
      </c>
      <c r="C15" s="158">
        <f>SUM(C9:C14)</f>
        <v>0</v>
      </c>
      <c r="D15" s="158">
        <f>SUM(D9:D14)</f>
        <v>0</v>
      </c>
      <c r="E15" s="158">
        <f>SUM(E9:E14)</f>
        <v>0</v>
      </c>
    </row>
    <row r="16" spans="1:5" ht="15">
      <c r="A16" s="11" t="s">
        <v>340</v>
      </c>
      <c r="B16" s="6" t="s">
        <v>105</v>
      </c>
      <c r="C16" s="134">
        <v>0</v>
      </c>
      <c r="D16" s="134">
        <v>0</v>
      </c>
      <c r="E16" s="134">
        <v>0</v>
      </c>
    </row>
    <row r="17" spans="1:5" ht="15">
      <c r="A17" s="15" t="s">
        <v>636</v>
      </c>
      <c r="B17" s="13" t="s">
        <v>105</v>
      </c>
      <c r="C17" s="158">
        <f>SUM(C16)</f>
        <v>0</v>
      </c>
      <c r="D17" s="158">
        <f>SUM(D16)</f>
        <v>0</v>
      </c>
      <c r="E17" s="158">
        <f>SUM(E16)</f>
        <v>0</v>
      </c>
    </row>
    <row r="18" spans="1:5" ht="15">
      <c r="A18" s="11" t="s">
        <v>341</v>
      </c>
      <c r="B18" s="6" t="s">
        <v>106</v>
      </c>
      <c r="C18" s="134">
        <v>0</v>
      </c>
      <c r="D18" s="134">
        <v>0</v>
      </c>
      <c r="E18" s="134">
        <v>0</v>
      </c>
    </row>
    <row r="19" spans="1:5" ht="15">
      <c r="A19" s="11" t="s">
        <v>342</v>
      </c>
      <c r="B19" s="6" t="s">
        <v>106</v>
      </c>
      <c r="C19" s="134">
        <v>0</v>
      </c>
      <c r="D19" s="134">
        <v>0</v>
      </c>
      <c r="E19" s="134">
        <v>0</v>
      </c>
    </row>
    <row r="20" spans="1:5" ht="15">
      <c r="A20" s="12" t="s">
        <v>343</v>
      </c>
      <c r="B20" s="6" t="s">
        <v>106</v>
      </c>
      <c r="C20" s="134">
        <v>0</v>
      </c>
      <c r="D20" s="134">
        <v>0</v>
      </c>
      <c r="E20" s="134">
        <v>0</v>
      </c>
    </row>
    <row r="21" spans="1:5" ht="15">
      <c r="A21" s="12" t="s">
        <v>344</v>
      </c>
      <c r="B21" s="6" t="s">
        <v>106</v>
      </c>
      <c r="C21" s="134">
        <v>0</v>
      </c>
      <c r="D21" s="134">
        <v>0</v>
      </c>
      <c r="E21" s="134">
        <v>0</v>
      </c>
    </row>
    <row r="22" spans="1:5" ht="15">
      <c r="A22" s="12" t="s">
        <v>345</v>
      </c>
      <c r="B22" s="6" t="s">
        <v>106</v>
      </c>
      <c r="C22" s="134">
        <v>0</v>
      </c>
      <c r="D22" s="134">
        <v>0</v>
      </c>
      <c r="E22" s="134">
        <v>0</v>
      </c>
    </row>
    <row r="23" spans="1:5" ht="30">
      <c r="A23" s="16" t="s">
        <v>346</v>
      </c>
      <c r="B23" s="6" t="s">
        <v>106</v>
      </c>
      <c r="C23" s="134">
        <v>0</v>
      </c>
      <c r="D23" s="134">
        <v>0</v>
      </c>
      <c r="E23" s="134">
        <v>0</v>
      </c>
    </row>
    <row r="24" spans="1:5" ht="15">
      <c r="A24" s="10" t="s">
        <v>635</v>
      </c>
      <c r="B24" s="13" t="s">
        <v>106</v>
      </c>
      <c r="C24" s="158">
        <f>SUM(C18:C23)</f>
        <v>0</v>
      </c>
      <c r="D24" s="158">
        <f>SUM(D18:D23)</f>
        <v>0</v>
      </c>
      <c r="E24" s="158">
        <f>SUM(E18:E23)</f>
        <v>0</v>
      </c>
    </row>
    <row r="25" spans="1:5" ht="15">
      <c r="A25" s="11" t="s">
        <v>347</v>
      </c>
      <c r="B25" s="6" t="s">
        <v>107</v>
      </c>
      <c r="C25" s="134">
        <v>0</v>
      </c>
      <c r="D25" s="134">
        <v>0</v>
      </c>
      <c r="E25" s="134">
        <v>0</v>
      </c>
    </row>
    <row r="26" spans="1:5" ht="15">
      <c r="A26" s="11" t="s">
        <v>348</v>
      </c>
      <c r="B26" s="6" t="s">
        <v>107</v>
      </c>
      <c r="C26" s="134">
        <v>250000</v>
      </c>
      <c r="D26" s="134">
        <v>250000</v>
      </c>
      <c r="E26" s="134">
        <v>155000</v>
      </c>
    </row>
    <row r="27" spans="1:5" ht="15">
      <c r="A27" s="10" t="s">
        <v>634</v>
      </c>
      <c r="B27" s="8" t="s">
        <v>107</v>
      </c>
      <c r="C27" s="158">
        <f>SUM(C25:C26)</f>
        <v>250000</v>
      </c>
      <c r="D27" s="158">
        <f>SUM(D25:D26)</f>
        <v>250000</v>
      </c>
      <c r="E27" s="158">
        <f>SUM(E25:E26)</f>
        <v>155000</v>
      </c>
    </row>
    <row r="28" spans="1:7" ht="15">
      <c r="A28" s="11" t="s">
        <v>349</v>
      </c>
      <c r="B28" s="6" t="s">
        <v>108</v>
      </c>
      <c r="C28" s="222">
        <v>0</v>
      </c>
      <c r="D28" s="222">
        <v>0</v>
      </c>
      <c r="E28" s="222">
        <v>0</v>
      </c>
      <c r="F28" s="261"/>
      <c r="G28" s="261"/>
    </row>
    <row r="29" spans="1:7" ht="15">
      <c r="A29" s="11" t="s">
        <v>350</v>
      </c>
      <c r="B29" s="6" t="s">
        <v>108</v>
      </c>
      <c r="C29" s="222">
        <v>0</v>
      </c>
      <c r="D29" s="222">
        <v>0</v>
      </c>
      <c r="E29" s="222">
        <v>0</v>
      </c>
      <c r="F29" s="261"/>
      <c r="G29" s="261"/>
    </row>
    <row r="30" spans="1:7" ht="15">
      <c r="A30" s="12" t="s">
        <v>913</v>
      </c>
      <c r="B30" s="6" t="s">
        <v>108</v>
      </c>
      <c r="C30" s="222">
        <v>4800000</v>
      </c>
      <c r="D30" s="222">
        <v>6095000</v>
      </c>
      <c r="E30" s="337">
        <v>6045000</v>
      </c>
      <c r="F30" s="261"/>
      <c r="G30" s="261"/>
    </row>
    <row r="31" spans="1:7" ht="15">
      <c r="A31" s="12" t="s">
        <v>351</v>
      </c>
      <c r="B31" s="6" t="s">
        <v>108</v>
      </c>
      <c r="C31" s="222">
        <v>0</v>
      </c>
      <c r="D31" s="222">
        <v>0</v>
      </c>
      <c r="E31" s="337">
        <v>0</v>
      </c>
      <c r="F31" s="261"/>
      <c r="G31" s="261"/>
    </row>
    <row r="32" spans="1:7" ht="15">
      <c r="A32" s="12" t="s">
        <v>352</v>
      </c>
      <c r="B32" s="6" t="s">
        <v>108</v>
      </c>
      <c r="C32" s="222">
        <v>0</v>
      </c>
      <c r="D32" s="222">
        <v>0</v>
      </c>
      <c r="E32" s="337">
        <v>0</v>
      </c>
      <c r="F32" s="261"/>
      <c r="G32" s="261"/>
    </row>
    <row r="33" spans="1:7" ht="15">
      <c r="A33" s="12" t="s">
        <v>353</v>
      </c>
      <c r="B33" s="6" t="s">
        <v>108</v>
      </c>
      <c r="C33" s="222">
        <v>0</v>
      </c>
      <c r="D33" s="222">
        <v>0</v>
      </c>
      <c r="E33" s="337">
        <v>0</v>
      </c>
      <c r="F33" s="261"/>
      <c r="G33" s="261"/>
    </row>
    <row r="34" spans="1:7" ht="15">
      <c r="A34" s="12" t="s">
        <v>354</v>
      </c>
      <c r="B34" s="6" t="s">
        <v>108</v>
      </c>
      <c r="C34" s="222">
        <v>0</v>
      </c>
      <c r="D34" s="222">
        <v>0</v>
      </c>
      <c r="E34" s="222">
        <v>0</v>
      </c>
      <c r="F34" s="261"/>
      <c r="G34" s="261"/>
    </row>
    <row r="35" spans="1:7" ht="15">
      <c r="A35" s="12" t="s">
        <v>355</v>
      </c>
      <c r="B35" s="6" t="s">
        <v>108</v>
      </c>
      <c r="C35" s="222">
        <v>0</v>
      </c>
      <c r="D35" s="222">
        <v>0</v>
      </c>
      <c r="E35" s="222">
        <v>0</v>
      </c>
      <c r="F35" s="261"/>
      <c r="G35" s="261"/>
    </row>
    <row r="36" spans="1:7" ht="15">
      <c r="A36" s="12" t="s">
        <v>356</v>
      </c>
      <c r="B36" s="6" t="s">
        <v>108</v>
      </c>
      <c r="C36" s="222">
        <v>200000</v>
      </c>
      <c r="D36" s="222">
        <v>0</v>
      </c>
      <c r="E36" s="222">
        <v>0</v>
      </c>
      <c r="F36" s="261"/>
      <c r="G36" s="261"/>
    </row>
    <row r="37" spans="1:7" ht="15">
      <c r="A37" s="12" t="s">
        <v>357</v>
      </c>
      <c r="B37" s="6" t="s">
        <v>108</v>
      </c>
      <c r="C37" s="222">
        <v>0</v>
      </c>
      <c r="D37" s="222">
        <v>0</v>
      </c>
      <c r="E37" s="222">
        <v>0</v>
      </c>
      <c r="F37" s="261"/>
      <c r="G37" s="261"/>
    </row>
    <row r="38" spans="1:7" ht="30">
      <c r="A38" s="12" t="s">
        <v>358</v>
      </c>
      <c r="B38" s="6" t="s">
        <v>108</v>
      </c>
      <c r="C38" s="222">
        <v>0</v>
      </c>
      <c r="D38" s="222">
        <v>0</v>
      </c>
      <c r="E38" s="222">
        <v>0</v>
      </c>
      <c r="F38" s="261"/>
      <c r="G38" s="261"/>
    </row>
    <row r="39" spans="1:5" ht="30">
      <c r="A39" s="12" t="s">
        <v>359</v>
      </c>
      <c r="B39" s="6" t="s">
        <v>108</v>
      </c>
      <c r="C39" s="134">
        <v>0</v>
      </c>
      <c r="D39" s="134">
        <v>0</v>
      </c>
      <c r="E39" s="134">
        <v>0</v>
      </c>
    </row>
    <row r="40" spans="1:5" ht="15">
      <c r="A40" s="10" t="s">
        <v>360</v>
      </c>
      <c r="B40" s="13" t="s">
        <v>108</v>
      </c>
      <c r="C40" s="158">
        <f>SUM(C28:C39)</f>
        <v>5000000</v>
      </c>
      <c r="D40" s="158">
        <f>SUM(D28:D39)</f>
        <v>6095000</v>
      </c>
      <c r="E40" s="158">
        <f>SUM(E28:E39)</f>
        <v>6045000</v>
      </c>
    </row>
    <row r="41" spans="1:5" ht="15.75">
      <c r="A41" s="119" t="s">
        <v>361</v>
      </c>
      <c r="B41" s="120" t="s">
        <v>109</v>
      </c>
      <c r="C41" s="196">
        <f>+C15+C17+C24+C27+C40+C8</f>
        <v>5250000</v>
      </c>
      <c r="D41" s="196">
        <f>+D15+D17+D24+D27+D40+D8</f>
        <v>6345000</v>
      </c>
      <c r="E41" s="196">
        <f>+E15+E17+E24+E27+E40+E8</f>
        <v>6200000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E117"/>
  <sheetViews>
    <sheetView zoomScalePageLayoutView="0" workbookViewId="0" topLeftCell="A24">
      <selection activeCell="C52" sqref="C52:D57"/>
    </sheetView>
  </sheetViews>
  <sheetFormatPr defaultColWidth="9.140625" defaultRowHeight="15"/>
  <cols>
    <col min="1" max="1" width="81.00390625" style="0" customWidth="1"/>
    <col min="2" max="2" width="10.8515625" style="0" customWidth="1"/>
    <col min="3" max="3" width="12.140625" style="0" customWidth="1"/>
    <col min="4" max="4" width="12.57421875" style="0" customWidth="1"/>
    <col min="5" max="5" width="12.00390625" style="0" customWidth="1"/>
  </cols>
  <sheetData>
    <row r="1" ht="15">
      <c r="C1" t="s">
        <v>976</v>
      </c>
    </row>
    <row r="2" spans="1:5" ht="27" customHeight="1">
      <c r="A2" s="379" t="s">
        <v>991</v>
      </c>
      <c r="B2" s="396"/>
      <c r="C2" s="396"/>
      <c r="D2" s="382"/>
      <c r="E2" s="382"/>
    </row>
    <row r="3" spans="1:5" ht="27" customHeight="1">
      <c r="A3" s="383" t="s">
        <v>889</v>
      </c>
      <c r="B3" s="380"/>
      <c r="C3" s="380"/>
      <c r="D3" s="382"/>
      <c r="E3" s="382"/>
    </row>
    <row r="4" spans="1:3" ht="19.5" customHeight="1">
      <c r="A4" s="59"/>
      <c r="B4" s="60"/>
      <c r="C4" s="60"/>
    </row>
    <row r="5" ht="15">
      <c r="A5" s="4" t="s">
        <v>614</v>
      </c>
    </row>
    <row r="6" spans="1:5" ht="26.25">
      <c r="A6" s="38" t="s">
        <v>587</v>
      </c>
      <c r="B6" s="3" t="s">
        <v>25</v>
      </c>
      <c r="C6" s="69" t="s">
        <v>631</v>
      </c>
      <c r="D6" s="81" t="s">
        <v>652</v>
      </c>
      <c r="E6" s="69" t="s">
        <v>653</v>
      </c>
    </row>
    <row r="7" spans="1:5" ht="15">
      <c r="A7" s="12" t="s">
        <v>534</v>
      </c>
      <c r="B7" s="6" t="s">
        <v>115</v>
      </c>
      <c r="C7" s="134">
        <v>0</v>
      </c>
      <c r="D7" s="134">
        <v>0</v>
      </c>
      <c r="E7" s="134">
        <v>0</v>
      </c>
    </row>
    <row r="8" spans="1:5" ht="15">
      <c r="A8" s="12" t="s">
        <v>535</v>
      </c>
      <c r="B8" s="6" t="s">
        <v>115</v>
      </c>
      <c r="C8" s="134">
        <v>0</v>
      </c>
      <c r="D8" s="134">
        <v>0</v>
      </c>
      <c r="E8" s="134">
        <v>0</v>
      </c>
    </row>
    <row r="9" spans="1:5" ht="30">
      <c r="A9" s="12" t="s">
        <v>536</v>
      </c>
      <c r="B9" s="6" t="s">
        <v>115</v>
      </c>
      <c r="C9" s="134">
        <v>0</v>
      </c>
      <c r="D9" s="134">
        <v>0</v>
      </c>
      <c r="E9" s="134">
        <v>0</v>
      </c>
    </row>
    <row r="10" spans="1:5" ht="15">
      <c r="A10" s="12" t="s">
        <v>537</v>
      </c>
      <c r="B10" s="6" t="s">
        <v>115</v>
      </c>
      <c r="C10" s="134">
        <v>0</v>
      </c>
      <c r="D10" s="134">
        <v>0</v>
      </c>
      <c r="E10" s="134">
        <v>0</v>
      </c>
    </row>
    <row r="11" spans="1:5" ht="15">
      <c r="A11" s="12" t="s">
        <v>538</v>
      </c>
      <c r="B11" s="6" t="s">
        <v>115</v>
      </c>
      <c r="C11" s="134">
        <v>0</v>
      </c>
      <c r="D11" s="134">
        <v>0</v>
      </c>
      <c r="E11" s="134">
        <v>0</v>
      </c>
    </row>
    <row r="12" spans="1:5" ht="15">
      <c r="A12" s="12" t="s">
        <v>539</v>
      </c>
      <c r="B12" s="6" t="s">
        <v>115</v>
      </c>
      <c r="C12" s="134">
        <v>0</v>
      </c>
      <c r="D12" s="134">
        <v>0</v>
      </c>
      <c r="E12" s="134">
        <v>0</v>
      </c>
    </row>
    <row r="13" spans="1:5" ht="15">
      <c r="A13" s="12" t="s">
        <v>540</v>
      </c>
      <c r="B13" s="6" t="s">
        <v>115</v>
      </c>
      <c r="C13" s="134">
        <v>0</v>
      </c>
      <c r="D13" s="134">
        <v>0</v>
      </c>
      <c r="E13" s="134">
        <v>0</v>
      </c>
    </row>
    <row r="14" spans="1:5" ht="15">
      <c r="A14" s="12" t="s">
        <v>541</v>
      </c>
      <c r="B14" s="6" t="s">
        <v>115</v>
      </c>
      <c r="C14" s="134">
        <v>0</v>
      </c>
      <c r="D14" s="134">
        <v>0</v>
      </c>
      <c r="E14" s="134">
        <v>0</v>
      </c>
    </row>
    <row r="15" spans="1:5" ht="15">
      <c r="A15" s="12" t="s">
        <v>542</v>
      </c>
      <c r="B15" s="6" t="s">
        <v>115</v>
      </c>
      <c r="C15" s="134">
        <v>0</v>
      </c>
      <c r="D15" s="134">
        <v>0</v>
      </c>
      <c r="E15" s="134">
        <v>0</v>
      </c>
    </row>
    <row r="16" spans="1:5" ht="15">
      <c r="A16" s="12" t="s">
        <v>543</v>
      </c>
      <c r="B16" s="6" t="s">
        <v>115</v>
      </c>
      <c r="C16" s="134">
        <v>0</v>
      </c>
      <c r="D16" s="134">
        <v>0</v>
      </c>
      <c r="E16" s="134">
        <v>0</v>
      </c>
    </row>
    <row r="17" spans="1:5" ht="25.5">
      <c r="A17" s="10" t="s">
        <v>362</v>
      </c>
      <c r="B17" s="8" t="s">
        <v>115</v>
      </c>
      <c r="C17" s="158">
        <f>SUM(C7:C16)</f>
        <v>0</v>
      </c>
      <c r="D17" s="158">
        <f>SUM(D7:D16)</f>
        <v>0</v>
      </c>
      <c r="E17" s="158">
        <f>SUM(E7:E16)</f>
        <v>0</v>
      </c>
    </row>
    <row r="18" spans="1:5" ht="15">
      <c r="A18" s="12" t="s">
        <v>534</v>
      </c>
      <c r="B18" s="6" t="s">
        <v>116</v>
      </c>
      <c r="C18" s="134">
        <v>0</v>
      </c>
      <c r="D18" s="134">
        <v>0</v>
      </c>
      <c r="E18" s="134">
        <v>0</v>
      </c>
    </row>
    <row r="19" spans="1:5" ht="15">
      <c r="A19" s="12" t="s">
        <v>535</v>
      </c>
      <c r="B19" s="6" t="s">
        <v>116</v>
      </c>
      <c r="C19" s="134">
        <v>0</v>
      </c>
      <c r="D19" s="134">
        <v>0</v>
      </c>
      <c r="E19" s="134">
        <v>0</v>
      </c>
    </row>
    <row r="20" spans="1:5" ht="30">
      <c r="A20" s="12" t="s">
        <v>536</v>
      </c>
      <c r="B20" s="6" t="s">
        <v>116</v>
      </c>
      <c r="C20" s="134">
        <v>0</v>
      </c>
      <c r="D20" s="134">
        <v>0</v>
      </c>
      <c r="E20" s="134">
        <v>0</v>
      </c>
    </row>
    <row r="21" spans="1:5" ht="15">
      <c r="A21" s="12" t="s">
        <v>537</v>
      </c>
      <c r="B21" s="6" t="s">
        <v>116</v>
      </c>
      <c r="C21" s="134">
        <v>0</v>
      </c>
      <c r="D21" s="134">
        <v>0</v>
      </c>
      <c r="E21" s="134">
        <v>0</v>
      </c>
    </row>
    <row r="22" spans="1:5" ht="15">
      <c r="A22" s="12" t="s">
        <v>538</v>
      </c>
      <c r="B22" s="6" t="s">
        <v>116</v>
      </c>
      <c r="C22" s="134">
        <v>0</v>
      </c>
      <c r="D22" s="134">
        <v>0</v>
      </c>
      <c r="E22" s="134">
        <v>0</v>
      </c>
    </row>
    <row r="23" spans="1:5" ht="15">
      <c r="A23" s="12" t="s">
        <v>539</v>
      </c>
      <c r="B23" s="6" t="s">
        <v>116</v>
      </c>
      <c r="C23" s="134">
        <v>0</v>
      </c>
      <c r="D23" s="134">
        <v>0</v>
      </c>
      <c r="E23" s="134">
        <v>0</v>
      </c>
    </row>
    <row r="24" spans="1:5" ht="15">
      <c r="A24" s="12" t="s">
        <v>540</v>
      </c>
      <c r="B24" s="6" t="s">
        <v>116</v>
      </c>
      <c r="C24" s="134">
        <v>0</v>
      </c>
      <c r="D24" s="134">
        <v>0</v>
      </c>
      <c r="E24" s="134">
        <v>0</v>
      </c>
    </row>
    <row r="25" spans="1:5" ht="15">
      <c r="A25" s="12" t="s">
        <v>541</v>
      </c>
      <c r="B25" s="6" t="s">
        <v>116</v>
      </c>
      <c r="C25" s="134">
        <v>0</v>
      </c>
      <c r="D25" s="134">
        <v>0</v>
      </c>
      <c r="E25" s="134">
        <v>0</v>
      </c>
    </row>
    <row r="26" spans="1:5" ht="15">
      <c r="A26" s="12" t="s">
        <v>542</v>
      </c>
      <c r="B26" s="6" t="s">
        <v>116</v>
      </c>
      <c r="C26" s="134">
        <v>0</v>
      </c>
      <c r="D26" s="134">
        <v>0</v>
      </c>
      <c r="E26" s="134">
        <v>0</v>
      </c>
    </row>
    <row r="27" spans="1:5" ht="15">
      <c r="A27" s="12" t="s">
        <v>543</v>
      </c>
      <c r="B27" s="6" t="s">
        <v>116</v>
      </c>
      <c r="C27" s="134">
        <v>0</v>
      </c>
      <c r="D27" s="134">
        <v>0</v>
      </c>
      <c r="E27" s="134">
        <v>0</v>
      </c>
    </row>
    <row r="28" spans="1:5" ht="25.5">
      <c r="A28" s="10" t="s">
        <v>363</v>
      </c>
      <c r="B28" s="8" t="s">
        <v>116</v>
      </c>
      <c r="C28" s="158">
        <f>SUM(C18:C27)</f>
        <v>0</v>
      </c>
      <c r="D28" s="158">
        <f>SUM(D18:D27)</f>
        <v>0</v>
      </c>
      <c r="E28" s="158">
        <f>SUM(E18:E27)</f>
        <v>0</v>
      </c>
    </row>
    <row r="29" spans="1:5" ht="15">
      <c r="A29" s="12" t="s">
        <v>534</v>
      </c>
      <c r="B29" s="6" t="s">
        <v>117</v>
      </c>
      <c r="C29" s="134">
        <v>0</v>
      </c>
      <c r="D29" s="134">
        <v>0</v>
      </c>
      <c r="E29" s="134">
        <v>0</v>
      </c>
    </row>
    <row r="30" spans="1:5" ht="15">
      <c r="A30" s="12" t="s">
        <v>535</v>
      </c>
      <c r="B30" s="6" t="s">
        <v>117</v>
      </c>
      <c r="C30" s="134">
        <v>0</v>
      </c>
      <c r="D30" s="134">
        <v>0</v>
      </c>
      <c r="E30" s="134">
        <v>0</v>
      </c>
    </row>
    <row r="31" spans="1:5" ht="30">
      <c r="A31" s="12" t="s">
        <v>536</v>
      </c>
      <c r="B31" s="6" t="s">
        <v>117</v>
      </c>
      <c r="C31" s="134">
        <v>0</v>
      </c>
      <c r="D31" s="134">
        <v>0</v>
      </c>
      <c r="E31" s="134">
        <v>0</v>
      </c>
    </row>
    <row r="32" spans="1:5" ht="15">
      <c r="A32" s="12" t="s">
        <v>537</v>
      </c>
      <c r="B32" s="6" t="s">
        <v>117</v>
      </c>
      <c r="C32" s="134">
        <v>0</v>
      </c>
      <c r="D32" s="134">
        <v>0</v>
      </c>
      <c r="E32" s="134">
        <v>0</v>
      </c>
    </row>
    <row r="33" spans="1:5" ht="15">
      <c r="A33" s="12" t="s">
        <v>538</v>
      </c>
      <c r="B33" s="6" t="s">
        <v>117</v>
      </c>
      <c r="C33" s="222">
        <v>0</v>
      </c>
      <c r="D33" s="222">
        <v>0</v>
      </c>
      <c r="E33" s="222">
        <v>0</v>
      </c>
    </row>
    <row r="34" spans="1:5" ht="15">
      <c r="A34" s="12" t="s">
        <v>539</v>
      </c>
      <c r="B34" s="6" t="s">
        <v>117</v>
      </c>
      <c r="C34" s="222">
        <v>0</v>
      </c>
      <c r="D34" s="222">
        <v>0</v>
      </c>
      <c r="E34" s="222">
        <v>0</v>
      </c>
    </row>
    <row r="35" spans="1:5" ht="15">
      <c r="A35" s="12" t="s">
        <v>540</v>
      </c>
      <c r="B35" s="6" t="s">
        <v>117</v>
      </c>
      <c r="C35" s="337">
        <v>5547991</v>
      </c>
      <c r="D35" s="134">
        <v>6207981</v>
      </c>
      <c r="E35" s="222">
        <v>6886893</v>
      </c>
    </row>
    <row r="36" spans="1:5" ht="15">
      <c r="A36" s="12" t="s">
        <v>541</v>
      </c>
      <c r="B36" s="6" t="s">
        <v>117</v>
      </c>
      <c r="C36" s="134">
        <v>30000</v>
      </c>
      <c r="D36" s="222">
        <v>32058</v>
      </c>
      <c r="E36" s="222">
        <v>32058</v>
      </c>
    </row>
    <row r="37" spans="1:5" ht="15">
      <c r="A37" s="12" t="s">
        <v>542</v>
      </c>
      <c r="B37" s="6" t="s">
        <v>117</v>
      </c>
      <c r="C37" s="222">
        <v>0</v>
      </c>
      <c r="D37" s="222">
        <v>0</v>
      </c>
      <c r="E37" s="222">
        <v>0</v>
      </c>
    </row>
    <row r="38" spans="1:5" ht="15">
      <c r="A38" s="12" t="s">
        <v>543</v>
      </c>
      <c r="B38" s="6" t="s">
        <v>117</v>
      </c>
      <c r="C38" s="222">
        <v>0</v>
      </c>
      <c r="D38" s="222">
        <v>0</v>
      </c>
      <c r="E38" s="222">
        <v>0</v>
      </c>
    </row>
    <row r="39" spans="1:5" ht="15">
      <c r="A39" s="10" t="s">
        <v>364</v>
      </c>
      <c r="B39" s="8" t="s">
        <v>117</v>
      </c>
      <c r="C39" s="158">
        <f>SUM(C29:C38)</f>
        <v>5577991</v>
      </c>
      <c r="D39" s="158">
        <f>SUM(D29:D38)</f>
        <v>6240039</v>
      </c>
      <c r="E39" s="158">
        <f>SUM(E29:E38)</f>
        <v>6918951</v>
      </c>
    </row>
    <row r="40" spans="1:5" ht="15">
      <c r="A40" s="12" t="s">
        <v>544</v>
      </c>
      <c r="B40" s="5" t="s">
        <v>119</v>
      </c>
      <c r="C40" s="134">
        <v>0</v>
      </c>
      <c r="D40" s="134">
        <v>0</v>
      </c>
      <c r="E40" s="134">
        <v>0</v>
      </c>
    </row>
    <row r="41" spans="1:5" ht="15">
      <c r="A41" s="12" t="s">
        <v>545</v>
      </c>
      <c r="B41" s="5" t="s">
        <v>119</v>
      </c>
      <c r="C41" s="134">
        <v>0</v>
      </c>
      <c r="D41" s="134">
        <v>0</v>
      </c>
      <c r="E41" s="134">
        <v>0</v>
      </c>
    </row>
    <row r="42" spans="1:5" ht="15">
      <c r="A42" s="12" t="s">
        <v>546</v>
      </c>
      <c r="B42" s="5" t="s">
        <v>119</v>
      </c>
      <c r="C42" s="134">
        <v>0</v>
      </c>
      <c r="D42" s="134">
        <v>0</v>
      </c>
      <c r="E42" s="134">
        <v>0</v>
      </c>
    </row>
    <row r="43" spans="1:5" ht="15">
      <c r="A43" s="5" t="s">
        <v>547</v>
      </c>
      <c r="B43" s="5" t="s">
        <v>119</v>
      </c>
      <c r="C43" s="134">
        <v>0</v>
      </c>
      <c r="D43" s="134">
        <v>0</v>
      </c>
      <c r="E43" s="134">
        <v>0</v>
      </c>
    </row>
    <row r="44" spans="1:5" ht="15">
      <c r="A44" s="5" t="s">
        <v>548</v>
      </c>
      <c r="B44" s="5" t="s">
        <v>119</v>
      </c>
      <c r="C44" s="134">
        <v>0</v>
      </c>
      <c r="D44" s="134">
        <v>0</v>
      </c>
      <c r="E44" s="134">
        <v>0</v>
      </c>
    </row>
    <row r="45" spans="1:5" ht="15">
      <c r="A45" s="5" t="s">
        <v>549</v>
      </c>
      <c r="B45" s="5" t="s">
        <v>119</v>
      </c>
      <c r="C45" s="134">
        <v>0</v>
      </c>
      <c r="D45" s="134">
        <v>0</v>
      </c>
      <c r="E45" s="134">
        <v>0</v>
      </c>
    </row>
    <row r="46" spans="1:5" ht="15">
      <c r="A46" s="12" t="s">
        <v>550</v>
      </c>
      <c r="B46" s="5" t="s">
        <v>119</v>
      </c>
      <c r="C46" s="134">
        <v>0</v>
      </c>
      <c r="D46" s="134">
        <v>0</v>
      </c>
      <c r="E46" s="134">
        <v>0</v>
      </c>
    </row>
    <row r="47" spans="1:5" ht="15">
      <c r="A47" s="12" t="s">
        <v>551</v>
      </c>
      <c r="B47" s="5" t="s">
        <v>119</v>
      </c>
      <c r="C47" s="134">
        <v>0</v>
      </c>
      <c r="D47" s="134">
        <v>0</v>
      </c>
      <c r="E47" s="134">
        <v>0</v>
      </c>
    </row>
    <row r="48" spans="1:5" ht="15">
      <c r="A48" s="12" t="s">
        <v>552</v>
      </c>
      <c r="B48" s="5" t="s">
        <v>119</v>
      </c>
      <c r="C48" s="134">
        <v>0</v>
      </c>
      <c r="D48" s="134">
        <v>0</v>
      </c>
      <c r="E48" s="134">
        <v>0</v>
      </c>
    </row>
    <row r="49" spans="1:5" ht="15">
      <c r="A49" s="12" t="s">
        <v>553</v>
      </c>
      <c r="B49" s="5" t="s">
        <v>119</v>
      </c>
      <c r="C49" s="134">
        <v>0</v>
      </c>
      <c r="D49" s="134">
        <v>0</v>
      </c>
      <c r="E49" s="222">
        <v>0</v>
      </c>
    </row>
    <row r="50" spans="1:5" ht="25.5">
      <c r="A50" s="10" t="s">
        <v>365</v>
      </c>
      <c r="B50" s="8" t="s">
        <v>119</v>
      </c>
      <c r="C50" s="222">
        <f>SUM(C40:C49)</f>
        <v>0</v>
      </c>
      <c r="D50" s="222">
        <f>SUM(D40:D49)</f>
        <v>0</v>
      </c>
      <c r="E50" s="222">
        <f>SUM(E40:E49)</f>
        <v>0</v>
      </c>
    </row>
    <row r="51" spans="1:5" ht="15">
      <c r="A51" s="12" t="s">
        <v>544</v>
      </c>
      <c r="B51" s="5" t="s">
        <v>124</v>
      </c>
      <c r="C51" s="222">
        <v>0</v>
      </c>
      <c r="D51" s="222">
        <v>0</v>
      </c>
      <c r="E51" s="222">
        <v>0</v>
      </c>
    </row>
    <row r="52" spans="1:5" ht="15">
      <c r="A52" s="12" t="s">
        <v>833</v>
      </c>
      <c r="B52" s="5" t="s">
        <v>124</v>
      </c>
      <c r="C52" s="337">
        <v>0</v>
      </c>
      <c r="D52" s="337">
        <v>0</v>
      </c>
      <c r="E52" s="222">
        <v>815089</v>
      </c>
    </row>
    <row r="53" spans="1:5" ht="15">
      <c r="A53" s="12" t="s">
        <v>545</v>
      </c>
      <c r="B53" s="5" t="s">
        <v>124</v>
      </c>
      <c r="C53" s="318">
        <v>750000</v>
      </c>
      <c r="D53" s="337">
        <v>881232</v>
      </c>
      <c r="E53" s="222">
        <v>881232</v>
      </c>
    </row>
    <row r="54" spans="1:5" ht="15">
      <c r="A54" s="12" t="s">
        <v>546</v>
      </c>
      <c r="B54" s="5" t="s">
        <v>124</v>
      </c>
      <c r="C54" s="337">
        <v>0</v>
      </c>
      <c r="D54" s="337">
        <v>0</v>
      </c>
      <c r="E54" s="222">
        <v>0</v>
      </c>
    </row>
    <row r="55" spans="1:5" ht="15">
      <c r="A55" s="5" t="s">
        <v>547</v>
      </c>
      <c r="B55" s="5" t="s">
        <v>124</v>
      </c>
      <c r="C55" s="337">
        <v>0</v>
      </c>
      <c r="D55" s="337">
        <v>0</v>
      </c>
      <c r="E55" s="222">
        <v>0</v>
      </c>
    </row>
    <row r="56" spans="1:5" ht="15">
      <c r="A56" s="5" t="s">
        <v>548</v>
      </c>
      <c r="B56" s="5" t="s">
        <v>124</v>
      </c>
      <c r="C56" s="337">
        <v>0</v>
      </c>
      <c r="D56" s="337">
        <v>0</v>
      </c>
      <c r="E56" s="222">
        <v>0</v>
      </c>
    </row>
    <row r="57" spans="1:5" ht="15">
      <c r="A57" s="5" t="s">
        <v>549</v>
      </c>
      <c r="B57" s="5" t="s">
        <v>124</v>
      </c>
      <c r="C57" s="337">
        <v>0</v>
      </c>
      <c r="D57" s="337">
        <v>451828</v>
      </c>
      <c r="E57" s="222">
        <v>35534</v>
      </c>
    </row>
    <row r="58" spans="1:5" ht="15">
      <c r="A58" s="12" t="s">
        <v>550</v>
      </c>
      <c r="B58" s="5" t="s">
        <v>124</v>
      </c>
      <c r="C58" s="134">
        <v>1420000</v>
      </c>
      <c r="D58" s="222">
        <v>1296186</v>
      </c>
      <c r="E58" s="222">
        <v>225727</v>
      </c>
    </row>
    <row r="59" spans="1:5" ht="15">
      <c r="A59" s="12" t="s">
        <v>554</v>
      </c>
      <c r="B59" s="5" t="s">
        <v>124</v>
      </c>
      <c r="C59" s="222">
        <v>0</v>
      </c>
      <c r="D59" s="222">
        <v>0</v>
      </c>
      <c r="E59" s="222">
        <v>0</v>
      </c>
    </row>
    <row r="60" spans="1:5" ht="15">
      <c r="A60" s="12" t="s">
        <v>552</v>
      </c>
      <c r="B60" s="5" t="s">
        <v>124</v>
      </c>
      <c r="C60" s="134">
        <v>0</v>
      </c>
      <c r="D60" s="134">
        <v>0</v>
      </c>
      <c r="E60" s="134">
        <v>0</v>
      </c>
    </row>
    <row r="61" spans="1:5" ht="15">
      <c r="A61" s="12" t="s">
        <v>553</v>
      </c>
      <c r="B61" s="5" t="s">
        <v>124</v>
      </c>
      <c r="C61" s="134">
        <v>0</v>
      </c>
      <c r="D61" s="134">
        <v>0</v>
      </c>
      <c r="E61" s="134">
        <v>0</v>
      </c>
    </row>
    <row r="62" spans="1:5" ht="15">
      <c r="A62" s="14" t="s">
        <v>366</v>
      </c>
      <c r="B62" s="8" t="s">
        <v>124</v>
      </c>
      <c r="C62" s="158">
        <f>SUM(C51:C61)</f>
        <v>2170000</v>
      </c>
      <c r="D62" s="158">
        <f>SUM(D51:D61)</f>
        <v>2629246</v>
      </c>
      <c r="E62" s="158">
        <f>SUM(E51:E61)</f>
        <v>1957582</v>
      </c>
    </row>
    <row r="63" spans="1:5" ht="15">
      <c r="A63" s="12" t="s">
        <v>534</v>
      </c>
      <c r="B63" s="6" t="s">
        <v>151</v>
      </c>
      <c r="C63" s="134">
        <v>0</v>
      </c>
      <c r="D63" s="134">
        <v>0</v>
      </c>
      <c r="E63" s="134">
        <v>0</v>
      </c>
    </row>
    <row r="64" spans="1:5" ht="15">
      <c r="A64" s="12" t="s">
        <v>535</v>
      </c>
      <c r="B64" s="6" t="s">
        <v>151</v>
      </c>
      <c r="C64" s="134">
        <v>0</v>
      </c>
      <c r="D64" s="134">
        <v>0</v>
      </c>
      <c r="E64" s="134">
        <v>0</v>
      </c>
    </row>
    <row r="65" spans="1:5" ht="30">
      <c r="A65" s="12" t="s">
        <v>536</v>
      </c>
      <c r="B65" s="6" t="s">
        <v>151</v>
      </c>
      <c r="C65" s="134">
        <v>0</v>
      </c>
      <c r="D65" s="134">
        <v>0</v>
      </c>
      <c r="E65" s="134">
        <v>0</v>
      </c>
    </row>
    <row r="66" spans="1:5" ht="15">
      <c r="A66" s="12" t="s">
        <v>537</v>
      </c>
      <c r="B66" s="6" t="s">
        <v>151</v>
      </c>
      <c r="C66" s="134">
        <v>0</v>
      </c>
      <c r="D66" s="134">
        <v>0</v>
      </c>
      <c r="E66" s="134">
        <v>0</v>
      </c>
    </row>
    <row r="67" spans="1:5" ht="15">
      <c r="A67" s="12" t="s">
        <v>538</v>
      </c>
      <c r="B67" s="6" t="s">
        <v>151</v>
      </c>
      <c r="C67" s="134">
        <v>0</v>
      </c>
      <c r="D67" s="134">
        <v>0</v>
      </c>
      <c r="E67" s="134">
        <v>0</v>
      </c>
    </row>
    <row r="68" spans="1:5" ht="15">
      <c r="A68" s="12" t="s">
        <v>539</v>
      </c>
      <c r="B68" s="6" t="s">
        <v>151</v>
      </c>
      <c r="C68" s="134">
        <v>0</v>
      </c>
      <c r="D68" s="134">
        <v>0</v>
      </c>
      <c r="E68" s="134">
        <v>0</v>
      </c>
    </row>
    <row r="69" spans="1:5" ht="15">
      <c r="A69" s="12" t="s">
        <v>540</v>
      </c>
      <c r="B69" s="6" t="s">
        <v>151</v>
      </c>
      <c r="C69" s="134">
        <v>0</v>
      </c>
      <c r="D69" s="134">
        <v>0</v>
      </c>
      <c r="E69" s="134">
        <v>0</v>
      </c>
    </row>
    <row r="70" spans="1:5" ht="15">
      <c r="A70" s="12" t="s">
        <v>541</v>
      </c>
      <c r="B70" s="6" t="s">
        <v>151</v>
      </c>
      <c r="C70" s="134">
        <v>0</v>
      </c>
      <c r="D70" s="134">
        <v>0</v>
      </c>
      <c r="E70" s="134">
        <v>0</v>
      </c>
    </row>
    <row r="71" spans="1:5" ht="15">
      <c r="A71" s="12" t="s">
        <v>542</v>
      </c>
      <c r="B71" s="6" t="s">
        <v>151</v>
      </c>
      <c r="C71" s="134">
        <v>0</v>
      </c>
      <c r="D71" s="134">
        <v>0</v>
      </c>
      <c r="E71" s="134">
        <v>0</v>
      </c>
    </row>
    <row r="72" spans="1:5" ht="15">
      <c r="A72" s="12" t="s">
        <v>543</v>
      </c>
      <c r="B72" s="6" t="s">
        <v>151</v>
      </c>
      <c r="C72" s="134">
        <v>0</v>
      </c>
      <c r="D72" s="134">
        <v>0</v>
      </c>
      <c r="E72" s="134">
        <v>0</v>
      </c>
    </row>
    <row r="73" spans="1:5" ht="25.5">
      <c r="A73" s="10" t="s">
        <v>375</v>
      </c>
      <c r="B73" s="8" t="s">
        <v>151</v>
      </c>
      <c r="C73" s="158">
        <f>SUM(C63:C72)</f>
        <v>0</v>
      </c>
      <c r="D73" s="158">
        <f>SUM(D63:D72)</f>
        <v>0</v>
      </c>
      <c r="E73" s="158">
        <f>SUM(E63:E72)</f>
        <v>0</v>
      </c>
    </row>
    <row r="74" spans="1:5" ht="15">
      <c r="A74" s="12" t="s">
        <v>534</v>
      </c>
      <c r="B74" s="6" t="s">
        <v>152</v>
      </c>
      <c r="C74" s="134">
        <v>0</v>
      </c>
      <c r="D74" s="134">
        <v>0</v>
      </c>
      <c r="E74" s="134">
        <v>0</v>
      </c>
    </row>
    <row r="75" spans="1:5" ht="15">
      <c r="A75" s="12" t="s">
        <v>535</v>
      </c>
      <c r="B75" s="6" t="s">
        <v>152</v>
      </c>
      <c r="C75" s="134">
        <v>0</v>
      </c>
      <c r="D75" s="134">
        <v>0</v>
      </c>
      <c r="E75" s="134">
        <v>0</v>
      </c>
    </row>
    <row r="76" spans="1:5" ht="30">
      <c r="A76" s="12" t="s">
        <v>536</v>
      </c>
      <c r="B76" s="6" t="s">
        <v>152</v>
      </c>
      <c r="C76" s="134">
        <v>0</v>
      </c>
      <c r="D76" s="134">
        <v>0</v>
      </c>
      <c r="E76" s="134">
        <v>0</v>
      </c>
    </row>
    <row r="77" spans="1:5" ht="15">
      <c r="A77" s="12" t="s">
        <v>537</v>
      </c>
      <c r="B77" s="6" t="s">
        <v>152</v>
      </c>
      <c r="C77" s="134">
        <v>0</v>
      </c>
      <c r="D77" s="134">
        <v>0</v>
      </c>
      <c r="E77" s="134">
        <v>0</v>
      </c>
    </row>
    <row r="78" spans="1:5" ht="15">
      <c r="A78" s="12" t="s">
        <v>538</v>
      </c>
      <c r="B78" s="6" t="s">
        <v>152</v>
      </c>
      <c r="C78" s="134">
        <v>0</v>
      </c>
      <c r="D78" s="134">
        <v>0</v>
      </c>
      <c r="E78" s="134">
        <v>0</v>
      </c>
    </row>
    <row r="79" spans="1:5" ht="15">
      <c r="A79" s="12" t="s">
        <v>539</v>
      </c>
      <c r="B79" s="6" t="s">
        <v>152</v>
      </c>
      <c r="C79" s="134">
        <v>0</v>
      </c>
      <c r="D79" s="134">
        <v>0</v>
      </c>
      <c r="E79" s="134">
        <v>0</v>
      </c>
    </row>
    <row r="80" spans="1:5" ht="15">
      <c r="A80" s="12" t="s">
        <v>540</v>
      </c>
      <c r="B80" s="6" t="s">
        <v>152</v>
      </c>
      <c r="C80" s="134">
        <v>0</v>
      </c>
      <c r="D80" s="134">
        <v>0</v>
      </c>
      <c r="E80" s="134">
        <v>0</v>
      </c>
    </row>
    <row r="81" spans="1:5" ht="15">
      <c r="A81" s="12" t="s">
        <v>541</v>
      </c>
      <c r="B81" s="6" t="s">
        <v>152</v>
      </c>
      <c r="C81" s="134">
        <v>0</v>
      </c>
      <c r="D81" s="134">
        <v>0</v>
      </c>
      <c r="E81" s="134">
        <v>0</v>
      </c>
    </row>
    <row r="82" spans="1:5" ht="15">
      <c r="A82" s="12" t="s">
        <v>542</v>
      </c>
      <c r="B82" s="6" t="s">
        <v>152</v>
      </c>
      <c r="C82" s="134">
        <v>0</v>
      </c>
      <c r="D82" s="134">
        <v>0</v>
      </c>
      <c r="E82" s="134">
        <v>0</v>
      </c>
    </row>
    <row r="83" spans="1:5" ht="15">
      <c r="A83" s="12" t="s">
        <v>543</v>
      </c>
      <c r="B83" s="6" t="s">
        <v>152</v>
      </c>
      <c r="C83" s="134">
        <v>0</v>
      </c>
      <c r="D83" s="134">
        <v>0</v>
      </c>
      <c r="E83" s="134">
        <v>0</v>
      </c>
    </row>
    <row r="84" spans="1:5" ht="25.5">
      <c r="A84" s="10" t="s">
        <v>374</v>
      </c>
      <c r="B84" s="8" t="s">
        <v>152</v>
      </c>
      <c r="C84" s="158">
        <f>SUM(C74:C83)</f>
        <v>0</v>
      </c>
      <c r="D84" s="158">
        <f>SUM(D74:D83)</f>
        <v>0</v>
      </c>
      <c r="E84" s="158">
        <f>SUM(E74:E83)</f>
        <v>0</v>
      </c>
    </row>
    <row r="85" spans="1:5" ht="15">
      <c r="A85" s="12" t="s">
        <v>534</v>
      </c>
      <c r="B85" s="6" t="s">
        <v>153</v>
      </c>
      <c r="C85" s="134">
        <v>0</v>
      </c>
      <c r="D85" s="134">
        <v>0</v>
      </c>
      <c r="E85" s="134">
        <v>0</v>
      </c>
    </row>
    <row r="86" spans="1:5" ht="15">
      <c r="A86" s="12" t="s">
        <v>535</v>
      </c>
      <c r="B86" s="6" t="s">
        <v>153</v>
      </c>
      <c r="C86" s="134">
        <v>0</v>
      </c>
      <c r="D86" s="134">
        <v>0</v>
      </c>
      <c r="E86" s="134">
        <v>0</v>
      </c>
    </row>
    <row r="87" spans="1:5" ht="30">
      <c r="A87" s="12" t="s">
        <v>536</v>
      </c>
      <c r="B87" s="6" t="s">
        <v>153</v>
      </c>
      <c r="C87" s="134">
        <v>8002301</v>
      </c>
      <c r="D87" s="222">
        <v>8002301</v>
      </c>
      <c r="E87" s="315">
        <v>0</v>
      </c>
    </row>
    <row r="88" spans="1:5" ht="15">
      <c r="A88" s="12" t="s">
        <v>537</v>
      </c>
      <c r="B88" s="6" t="s">
        <v>153</v>
      </c>
      <c r="C88" s="134">
        <v>0</v>
      </c>
      <c r="D88" s="134">
        <v>0</v>
      </c>
      <c r="E88" s="134">
        <v>0</v>
      </c>
    </row>
    <row r="89" spans="1:5" ht="15">
      <c r="A89" s="12" t="s">
        <v>538</v>
      </c>
      <c r="B89" s="6" t="s">
        <v>153</v>
      </c>
      <c r="C89" s="134">
        <v>0</v>
      </c>
      <c r="D89" s="134">
        <v>0</v>
      </c>
      <c r="E89" s="134">
        <v>0</v>
      </c>
    </row>
    <row r="90" spans="1:5" ht="15">
      <c r="A90" s="12" t="s">
        <v>539</v>
      </c>
      <c r="B90" s="6" t="s">
        <v>153</v>
      </c>
      <c r="C90" s="134">
        <v>0</v>
      </c>
      <c r="D90" s="134">
        <v>0</v>
      </c>
      <c r="E90" s="134">
        <v>0</v>
      </c>
    </row>
    <row r="91" spans="1:5" ht="15">
      <c r="A91" s="12" t="s">
        <v>540</v>
      </c>
      <c r="B91" s="6" t="s">
        <v>153</v>
      </c>
      <c r="C91" s="134">
        <v>0</v>
      </c>
      <c r="D91" s="134">
        <v>0</v>
      </c>
      <c r="E91" s="134">
        <v>0</v>
      </c>
    </row>
    <row r="92" spans="1:5" ht="15">
      <c r="A92" s="12" t="s">
        <v>541</v>
      </c>
      <c r="B92" s="6" t="s">
        <v>153</v>
      </c>
      <c r="C92" s="134">
        <v>0</v>
      </c>
      <c r="D92" s="134">
        <v>0</v>
      </c>
      <c r="E92" s="134">
        <v>0</v>
      </c>
    </row>
    <row r="93" spans="1:5" ht="15">
      <c r="A93" s="12" t="s">
        <v>542</v>
      </c>
      <c r="B93" s="6" t="s">
        <v>153</v>
      </c>
      <c r="C93" s="134">
        <v>0</v>
      </c>
      <c r="D93" s="134">
        <v>0</v>
      </c>
      <c r="E93" s="134">
        <v>0</v>
      </c>
    </row>
    <row r="94" spans="1:5" ht="15">
      <c r="A94" s="12" t="s">
        <v>543</v>
      </c>
      <c r="B94" s="6" t="s">
        <v>153</v>
      </c>
      <c r="C94" s="134">
        <v>0</v>
      </c>
      <c r="D94" s="134">
        <v>0</v>
      </c>
      <c r="E94" s="134">
        <v>0</v>
      </c>
    </row>
    <row r="95" spans="1:5" ht="15">
      <c r="A95" s="10" t="s">
        <v>373</v>
      </c>
      <c r="B95" s="8" t="s">
        <v>153</v>
      </c>
      <c r="C95" s="158">
        <f>SUM(C85:C94)</f>
        <v>8002301</v>
      </c>
      <c r="D95" s="158">
        <f>SUM(D85:D94)</f>
        <v>8002301</v>
      </c>
      <c r="E95" s="158">
        <f>SUM(E85:E94)</f>
        <v>0</v>
      </c>
    </row>
    <row r="96" spans="1:5" ht="15">
      <c r="A96" s="12" t="s">
        <v>544</v>
      </c>
      <c r="B96" s="5" t="s">
        <v>155</v>
      </c>
      <c r="C96" s="134">
        <v>0</v>
      </c>
      <c r="D96" s="134">
        <v>0</v>
      </c>
      <c r="E96" s="134">
        <v>0</v>
      </c>
    </row>
    <row r="97" spans="1:5" ht="15">
      <c r="A97" s="12" t="s">
        <v>545</v>
      </c>
      <c r="B97" s="6" t="s">
        <v>155</v>
      </c>
      <c r="C97" s="134">
        <v>0</v>
      </c>
      <c r="D97" s="134">
        <v>0</v>
      </c>
      <c r="E97" s="134">
        <v>0</v>
      </c>
    </row>
    <row r="98" spans="1:5" ht="15">
      <c r="A98" s="12" t="s">
        <v>546</v>
      </c>
      <c r="B98" s="5" t="s">
        <v>155</v>
      </c>
      <c r="C98" s="134">
        <v>0</v>
      </c>
      <c r="D98" s="134">
        <v>0</v>
      </c>
      <c r="E98" s="134">
        <v>0</v>
      </c>
    </row>
    <row r="99" spans="1:5" ht="15">
      <c r="A99" s="5" t="s">
        <v>547</v>
      </c>
      <c r="B99" s="6" t="s">
        <v>155</v>
      </c>
      <c r="C99" s="134">
        <v>0</v>
      </c>
      <c r="D99" s="134">
        <v>0</v>
      </c>
      <c r="E99" s="134">
        <v>0</v>
      </c>
    </row>
    <row r="100" spans="1:5" ht="15">
      <c r="A100" s="5" t="s">
        <v>548</v>
      </c>
      <c r="B100" s="5" t="s">
        <v>155</v>
      </c>
      <c r="C100" s="134">
        <v>0</v>
      </c>
      <c r="D100" s="134">
        <v>0</v>
      </c>
      <c r="E100" s="134">
        <v>0</v>
      </c>
    </row>
    <row r="101" spans="1:5" ht="15">
      <c r="A101" s="5" t="s">
        <v>549</v>
      </c>
      <c r="B101" s="6" t="s">
        <v>155</v>
      </c>
      <c r="C101" s="134">
        <v>0</v>
      </c>
      <c r="D101" s="134">
        <v>0</v>
      </c>
      <c r="E101" s="134">
        <v>0</v>
      </c>
    </row>
    <row r="102" spans="1:5" ht="15">
      <c r="A102" s="12" t="s">
        <v>550</v>
      </c>
      <c r="B102" s="5" t="s">
        <v>155</v>
      </c>
      <c r="C102" s="134">
        <v>0</v>
      </c>
      <c r="D102" s="134">
        <v>0</v>
      </c>
      <c r="E102" s="134">
        <v>0</v>
      </c>
    </row>
    <row r="103" spans="1:5" ht="15">
      <c r="A103" s="12" t="s">
        <v>554</v>
      </c>
      <c r="B103" s="6" t="s">
        <v>155</v>
      </c>
      <c r="C103" s="134">
        <v>0</v>
      </c>
      <c r="D103" s="134">
        <v>0</v>
      </c>
      <c r="E103" s="134">
        <v>0</v>
      </c>
    </row>
    <row r="104" spans="1:5" ht="15">
      <c r="A104" s="12" t="s">
        <v>552</v>
      </c>
      <c r="B104" s="5" t="s">
        <v>155</v>
      </c>
      <c r="C104" s="134">
        <v>0</v>
      </c>
      <c r="D104" s="134">
        <v>0</v>
      </c>
      <c r="E104" s="134">
        <v>0</v>
      </c>
    </row>
    <row r="105" spans="1:5" ht="15">
      <c r="A105" s="12" t="s">
        <v>553</v>
      </c>
      <c r="B105" s="6" t="s">
        <v>155</v>
      </c>
      <c r="C105" s="134">
        <v>0</v>
      </c>
      <c r="D105" s="134">
        <v>0</v>
      </c>
      <c r="E105" s="134">
        <v>0</v>
      </c>
    </row>
    <row r="106" spans="1:5" ht="25.5">
      <c r="A106" s="10" t="s">
        <v>372</v>
      </c>
      <c r="B106" s="8" t="s">
        <v>155</v>
      </c>
      <c r="C106" s="158">
        <f>SUM(C96:C105)</f>
        <v>0</v>
      </c>
      <c r="D106" s="158">
        <f>SUM(D96:D105)</f>
        <v>0</v>
      </c>
      <c r="E106" s="158">
        <f>SUM(E96:E105)</f>
        <v>0</v>
      </c>
    </row>
    <row r="107" spans="1:5" ht="15">
      <c r="A107" s="12" t="s">
        <v>544</v>
      </c>
      <c r="B107" s="5" t="s">
        <v>158</v>
      </c>
      <c r="C107" s="134">
        <v>0</v>
      </c>
      <c r="D107" s="134">
        <v>0</v>
      </c>
      <c r="E107" s="134">
        <v>0</v>
      </c>
    </row>
    <row r="108" spans="1:5" ht="15">
      <c r="A108" s="12" t="s">
        <v>545</v>
      </c>
      <c r="B108" s="5" t="s">
        <v>158</v>
      </c>
      <c r="C108" s="134">
        <v>0</v>
      </c>
      <c r="D108" s="134">
        <v>0</v>
      </c>
      <c r="E108" s="134">
        <v>0</v>
      </c>
    </row>
    <row r="109" spans="1:5" ht="15">
      <c r="A109" s="12" t="s">
        <v>546</v>
      </c>
      <c r="B109" s="5" t="s">
        <v>158</v>
      </c>
      <c r="C109" s="134">
        <v>0</v>
      </c>
      <c r="D109" s="134">
        <v>0</v>
      </c>
      <c r="E109" s="134">
        <v>0</v>
      </c>
    </row>
    <row r="110" spans="1:5" ht="15">
      <c r="A110" s="5" t="s">
        <v>547</v>
      </c>
      <c r="B110" s="5" t="s">
        <v>158</v>
      </c>
      <c r="C110" s="134">
        <v>0</v>
      </c>
      <c r="D110" s="134">
        <v>0</v>
      </c>
      <c r="E110" s="134">
        <v>0</v>
      </c>
    </row>
    <row r="111" spans="1:5" ht="15">
      <c r="A111" s="5" t="s">
        <v>548</v>
      </c>
      <c r="B111" s="5" t="s">
        <v>158</v>
      </c>
      <c r="C111" s="134">
        <v>0</v>
      </c>
      <c r="D111" s="134">
        <v>0</v>
      </c>
      <c r="E111" s="134">
        <v>0</v>
      </c>
    </row>
    <row r="112" spans="1:5" ht="15">
      <c r="A112" s="5" t="s">
        <v>549</v>
      </c>
      <c r="B112" s="5" t="s">
        <v>158</v>
      </c>
      <c r="C112" s="134">
        <v>0</v>
      </c>
      <c r="D112" s="134">
        <v>0</v>
      </c>
      <c r="E112" s="134">
        <v>0</v>
      </c>
    </row>
    <row r="113" spans="1:5" ht="15">
      <c r="A113" s="12" t="s">
        <v>550</v>
      </c>
      <c r="B113" s="5" t="s">
        <v>158</v>
      </c>
      <c r="C113" s="134">
        <v>0</v>
      </c>
      <c r="D113" s="134">
        <v>0</v>
      </c>
      <c r="E113" s="134">
        <v>0</v>
      </c>
    </row>
    <row r="114" spans="1:5" ht="15">
      <c r="A114" s="12" t="s">
        <v>554</v>
      </c>
      <c r="B114" s="5" t="s">
        <v>158</v>
      </c>
      <c r="C114" s="134">
        <v>0</v>
      </c>
      <c r="D114" s="134">
        <v>0</v>
      </c>
      <c r="E114" s="134">
        <v>0</v>
      </c>
    </row>
    <row r="115" spans="1:5" ht="15">
      <c r="A115" s="12" t="s">
        <v>552</v>
      </c>
      <c r="B115" s="5" t="s">
        <v>158</v>
      </c>
      <c r="C115" s="134">
        <v>0</v>
      </c>
      <c r="D115" s="134">
        <v>0</v>
      </c>
      <c r="E115" s="134">
        <v>0</v>
      </c>
    </row>
    <row r="116" spans="1:5" ht="15">
      <c r="A116" s="12" t="s">
        <v>553</v>
      </c>
      <c r="B116" s="5" t="s">
        <v>158</v>
      </c>
      <c r="C116" s="134">
        <v>0</v>
      </c>
      <c r="D116" s="134">
        <v>0</v>
      </c>
      <c r="E116" s="134">
        <v>0</v>
      </c>
    </row>
    <row r="117" spans="1:5" ht="15">
      <c r="A117" s="14" t="s">
        <v>411</v>
      </c>
      <c r="B117" s="8" t="s">
        <v>158</v>
      </c>
      <c r="C117" s="158">
        <f>SUM(C107:C116)</f>
        <v>0</v>
      </c>
      <c r="D117" s="158">
        <f>SUM(D107:D116)</f>
        <v>0</v>
      </c>
      <c r="E117" s="158">
        <f>SUM(E107:E116)</f>
        <v>0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20"/>
  <sheetViews>
    <sheetView zoomScalePageLayoutView="0" workbookViewId="0" topLeftCell="A1">
      <selection activeCell="D66" sqref="D66"/>
    </sheetView>
  </sheetViews>
  <sheetFormatPr defaultColWidth="9.140625" defaultRowHeight="15"/>
  <cols>
    <col min="1" max="1" width="76.57421875" style="0" customWidth="1"/>
    <col min="3" max="3" width="13.00390625" style="0" customWidth="1"/>
    <col min="4" max="4" width="12.7109375" style="0" customWidth="1"/>
    <col min="5" max="5" width="12.28125" style="0" customWidth="1"/>
  </cols>
  <sheetData>
    <row r="1" ht="15">
      <c r="C1" t="s">
        <v>977</v>
      </c>
    </row>
    <row r="2" spans="1:5" ht="27" customHeight="1">
      <c r="A2" s="379" t="s">
        <v>991</v>
      </c>
      <c r="B2" s="396"/>
      <c r="C2" s="396"/>
      <c r="D2" s="382"/>
      <c r="E2" s="382"/>
    </row>
    <row r="3" spans="1:3" ht="25.5" customHeight="1">
      <c r="A3" s="383" t="s">
        <v>890</v>
      </c>
      <c r="B3" s="380"/>
      <c r="C3" s="380"/>
    </row>
    <row r="4" spans="1:3" ht="15.75" customHeight="1">
      <c r="A4" s="59"/>
      <c r="B4" s="60"/>
      <c r="C4" s="60"/>
    </row>
    <row r="5" ht="21" customHeight="1">
      <c r="A5" s="4" t="s">
        <v>614</v>
      </c>
    </row>
    <row r="6" spans="1:5" ht="26.25">
      <c r="A6" s="38" t="s">
        <v>587</v>
      </c>
      <c r="B6" s="3" t="s">
        <v>25</v>
      </c>
      <c r="C6" s="69" t="s">
        <v>631</v>
      </c>
      <c r="D6" s="81" t="s">
        <v>652</v>
      </c>
      <c r="E6" s="69" t="s">
        <v>653</v>
      </c>
    </row>
    <row r="7" spans="1:5" ht="15">
      <c r="A7" s="12" t="s">
        <v>555</v>
      </c>
      <c r="B7" s="6" t="s">
        <v>220</v>
      </c>
      <c r="C7" s="134">
        <v>0</v>
      </c>
      <c r="D7" s="134">
        <v>0</v>
      </c>
      <c r="E7" s="134">
        <v>0</v>
      </c>
    </row>
    <row r="8" spans="1:5" ht="15">
      <c r="A8" s="12" t="s">
        <v>564</v>
      </c>
      <c r="B8" s="6" t="s">
        <v>220</v>
      </c>
      <c r="C8" s="134">
        <v>0</v>
      </c>
      <c r="D8" s="134">
        <v>0</v>
      </c>
      <c r="E8" s="134">
        <v>0</v>
      </c>
    </row>
    <row r="9" spans="1:5" ht="30">
      <c r="A9" s="12" t="s">
        <v>565</v>
      </c>
      <c r="B9" s="6" t="s">
        <v>220</v>
      </c>
      <c r="C9" s="134">
        <v>0</v>
      </c>
      <c r="D9" s="134">
        <v>0</v>
      </c>
      <c r="E9" s="134">
        <v>0</v>
      </c>
    </row>
    <row r="10" spans="1:5" ht="15">
      <c r="A10" s="12" t="s">
        <v>563</v>
      </c>
      <c r="B10" s="6" t="s">
        <v>220</v>
      </c>
      <c r="C10" s="134">
        <v>0</v>
      </c>
      <c r="D10" s="134">
        <v>0</v>
      </c>
      <c r="E10" s="134">
        <v>0</v>
      </c>
    </row>
    <row r="11" spans="1:5" ht="15">
      <c r="A11" s="12" t="s">
        <v>562</v>
      </c>
      <c r="B11" s="6" t="s">
        <v>220</v>
      </c>
      <c r="C11" s="134">
        <v>0</v>
      </c>
      <c r="D11" s="134">
        <v>0</v>
      </c>
      <c r="E11" s="134">
        <v>0</v>
      </c>
    </row>
    <row r="12" spans="1:5" ht="15">
      <c r="A12" s="12" t="s">
        <v>561</v>
      </c>
      <c r="B12" s="6" t="s">
        <v>220</v>
      </c>
      <c r="C12" s="134">
        <v>0</v>
      </c>
      <c r="D12" s="134">
        <v>0</v>
      </c>
      <c r="E12" s="134">
        <v>0</v>
      </c>
    </row>
    <row r="13" spans="1:5" ht="15">
      <c r="A13" s="12" t="s">
        <v>556</v>
      </c>
      <c r="B13" s="6" t="s">
        <v>220</v>
      </c>
      <c r="C13" s="134">
        <v>0</v>
      </c>
      <c r="D13" s="134">
        <v>0</v>
      </c>
      <c r="E13" s="134">
        <v>0</v>
      </c>
    </row>
    <row r="14" spans="1:5" ht="15">
      <c r="A14" s="12" t="s">
        <v>557</v>
      </c>
      <c r="B14" s="6" t="s">
        <v>220</v>
      </c>
      <c r="C14" s="134">
        <v>0</v>
      </c>
      <c r="D14" s="134">
        <v>0</v>
      </c>
      <c r="E14" s="134">
        <v>0</v>
      </c>
    </row>
    <row r="15" spans="1:5" ht="15">
      <c r="A15" s="12" t="s">
        <v>558</v>
      </c>
      <c r="B15" s="6" t="s">
        <v>220</v>
      </c>
      <c r="C15" s="134">
        <v>0</v>
      </c>
      <c r="D15" s="134">
        <v>0</v>
      </c>
      <c r="E15" s="134">
        <v>0</v>
      </c>
    </row>
    <row r="16" spans="1:5" ht="15">
      <c r="A16" s="12" t="s">
        <v>559</v>
      </c>
      <c r="B16" s="6" t="s">
        <v>220</v>
      </c>
      <c r="C16" s="134">
        <v>0</v>
      </c>
      <c r="D16" s="134">
        <v>0</v>
      </c>
      <c r="E16" s="134">
        <v>0</v>
      </c>
    </row>
    <row r="17" spans="1:5" ht="25.5">
      <c r="A17" s="7" t="s">
        <v>421</v>
      </c>
      <c r="B17" s="8" t="s">
        <v>220</v>
      </c>
      <c r="C17" s="158">
        <f>SUM(C7:C16)</f>
        <v>0</v>
      </c>
      <c r="D17" s="158">
        <f>SUM(D7:D16)</f>
        <v>0</v>
      </c>
      <c r="E17" s="158">
        <f>SUM(E7:E16)</f>
        <v>0</v>
      </c>
    </row>
    <row r="18" spans="1:5" ht="15">
      <c r="A18" s="12" t="s">
        <v>555</v>
      </c>
      <c r="B18" s="6" t="s">
        <v>221</v>
      </c>
      <c r="C18" s="134">
        <v>0</v>
      </c>
      <c r="D18" s="134">
        <v>0</v>
      </c>
      <c r="E18" s="134">
        <v>0</v>
      </c>
    </row>
    <row r="19" spans="1:5" ht="15">
      <c r="A19" s="12" t="s">
        <v>564</v>
      </c>
      <c r="B19" s="6" t="s">
        <v>221</v>
      </c>
      <c r="C19" s="134">
        <v>0</v>
      </c>
      <c r="D19" s="134">
        <v>0</v>
      </c>
      <c r="E19" s="134">
        <v>0</v>
      </c>
    </row>
    <row r="20" spans="1:5" ht="30">
      <c r="A20" s="12" t="s">
        <v>565</v>
      </c>
      <c r="B20" s="6" t="s">
        <v>221</v>
      </c>
      <c r="C20" s="134">
        <v>0</v>
      </c>
      <c r="D20" s="134">
        <v>0</v>
      </c>
      <c r="E20" s="134">
        <v>0</v>
      </c>
    </row>
    <row r="21" spans="1:5" ht="15">
      <c r="A21" s="12" t="s">
        <v>563</v>
      </c>
      <c r="B21" s="6" t="s">
        <v>221</v>
      </c>
      <c r="C21" s="134">
        <v>0</v>
      </c>
      <c r="D21" s="134">
        <v>0</v>
      </c>
      <c r="E21" s="134">
        <v>0</v>
      </c>
    </row>
    <row r="22" spans="1:5" ht="15">
      <c r="A22" s="12" t="s">
        <v>562</v>
      </c>
      <c r="B22" s="6" t="s">
        <v>221</v>
      </c>
      <c r="C22" s="134">
        <v>0</v>
      </c>
      <c r="D22" s="134">
        <v>0</v>
      </c>
      <c r="E22" s="134">
        <v>0</v>
      </c>
    </row>
    <row r="23" spans="1:5" ht="15">
      <c r="A23" s="12" t="s">
        <v>561</v>
      </c>
      <c r="B23" s="6" t="s">
        <v>221</v>
      </c>
      <c r="C23" s="134">
        <v>0</v>
      </c>
      <c r="D23" s="134">
        <v>0</v>
      </c>
      <c r="E23" s="134">
        <v>0</v>
      </c>
    </row>
    <row r="24" spans="1:5" ht="15">
      <c r="A24" s="12" t="s">
        <v>556</v>
      </c>
      <c r="B24" s="6" t="s">
        <v>221</v>
      </c>
      <c r="C24" s="134">
        <v>0</v>
      </c>
      <c r="D24" s="134">
        <v>0</v>
      </c>
      <c r="E24" s="134">
        <v>0</v>
      </c>
    </row>
    <row r="25" spans="1:5" ht="15">
      <c r="A25" s="12" t="s">
        <v>557</v>
      </c>
      <c r="B25" s="6" t="s">
        <v>221</v>
      </c>
      <c r="C25" s="134">
        <v>0</v>
      </c>
      <c r="D25" s="134">
        <v>0</v>
      </c>
      <c r="E25" s="134">
        <v>0</v>
      </c>
    </row>
    <row r="26" spans="1:5" ht="15">
      <c r="A26" s="12" t="s">
        <v>558</v>
      </c>
      <c r="B26" s="6" t="s">
        <v>221</v>
      </c>
      <c r="C26" s="134">
        <v>0</v>
      </c>
      <c r="D26" s="134">
        <v>0</v>
      </c>
      <c r="E26" s="134">
        <v>0</v>
      </c>
    </row>
    <row r="27" spans="1:5" ht="15">
      <c r="A27" s="12" t="s">
        <v>559</v>
      </c>
      <c r="B27" s="6" t="s">
        <v>221</v>
      </c>
      <c r="C27" s="134">
        <v>0</v>
      </c>
      <c r="D27" s="134">
        <v>0</v>
      </c>
      <c r="E27" s="134">
        <v>0</v>
      </c>
    </row>
    <row r="28" spans="1:6" ht="25.5">
      <c r="A28" s="7" t="s">
        <v>478</v>
      </c>
      <c r="B28" s="8" t="s">
        <v>221</v>
      </c>
      <c r="C28" s="267">
        <f>SUM(C18:C27)</f>
        <v>0</v>
      </c>
      <c r="D28" s="267">
        <f>SUM(D18:D27)</f>
        <v>0</v>
      </c>
      <c r="E28" s="267">
        <f>SUM(E18:E27)</f>
        <v>0</v>
      </c>
      <c r="F28" s="261"/>
    </row>
    <row r="29" spans="1:6" ht="15">
      <c r="A29" s="12" t="s">
        <v>555</v>
      </c>
      <c r="B29" s="6" t="s">
        <v>222</v>
      </c>
      <c r="C29" s="337">
        <v>2200000</v>
      </c>
      <c r="D29" s="337">
        <v>2200000</v>
      </c>
      <c r="E29" s="222">
        <v>1400000</v>
      </c>
      <c r="F29" s="261"/>
    </row>
    <row r="30" spans="1:6" ht="15">
      <c r="A30" s="12" t="s">
        <v>564</v>
      </c>
      <c r="B30" s="6" t="s">
        <v>222</v>
      </c>
      <c r="C30" s="337">
        <v>0</v>
      </c>
      <c r="D30" s="337">
        <v>0</v>
      </c>
      <c r="E30" s="222">
        <v>0</v>
      </c>
      <c r="F30" s="261"/>
    </row>
    <row r="31" spans="1:6" ht="30">
      <c r="A31" s="12" t="s">
        <v>565</v>
      </c>
      <c r="B31" s="6" t="s">
        <v>222</v>
      </c>
      <c r="C31" s="337">
        <v>0</v>
      </c>
      <c r="D31" s="337">
        <v>4298114</v>
      </c>
      <c r="E31" s="222">
        <v>4298114</v>
      </c>
      <c r="F31" s="261"/>
    </row>
    <row r="32" spans="1:6" ht="15">
      <c r="A32" s="12" t="s">
        <v>563</v>
      </c>
      <c r="B32" s="6" t="s">
        <v>222</v>
      </c>
      <c r="C32" s="337">
        <v>0</v>
      </c>
      <c r="D32" s="337">
        <v>0</v>
      </c>
      <c r="E32" s="222">
        <v>0</v>
      </c>
      <c r="F32" s="261"/>
    </row>
    <row r="33" spans="1:6" ht="15">
      <c r="A33" s="12" t="s">
        <v>562</v>
      </c>
      <c r="B33" s="6" t="s">
        <v>222</v>
      </c>
      <c r="C33" s="337">
        <v>116400</v>
      </c>
      <c r="D33" s="337">
        <v>122400</v>
      </c>
      <c r="E33" s="222">
        <v>138700</v>
      </c>
      <c r="F33" s="261"/>
    </row>
    <row r="34" spans="1:6" ht="15">
      <c r="A34" s="12" t="s">
        <v>561</v>
      </c>
      <c r="B34" s="6" t="s">
        <v>222</v>
      </c>
      <c r="C34" s="337">
        <v>825780</v>
      </c>
      <c r="D34" s="337">
        <v>3512720</v>
      </c>
      <c r="E34" s="222">
        <v>3006228</v>
      </c>
      <c r="F34" s="261"/>
    </row>
    <row r="35" spans="1:6" ht="15">
      <c r="A35" s="12" t="s">
        <v>556</v>
      </c>
      <c r="B35" s="6" t="s">
        <v>222</v>
      </c>
      <c r="C35" s="337">
        <v>0</v>
      </c>
      <c r="D35" s="337">
        <v>0</v>
      </c>
      <c r="E35" s="222">
        <v>0</v>
      </c>
      <c r="F35" s="261"/>
    </row>
    <row r="36" spans="1:6" ht="15">
      <c r="A36" s="12" t="s">
        <v>557</v>
      </c>
      <c r="B36" s="6" t="s">
        <v>222</v>
      </c>
      <c r="C36" s="337">
        <v>0</v>
      </c>
      <c r="D36" s="337">
        <v>0</v>
      </c>
      <c r="E36" s="222">
        <v>0</v>
      </c>
      <c r="F36" s="261"/>
    </row>
    <row r="37" spans="1:6" ht="15">
      <c r="A37" s="12" t="s">
        <v>558</v>
      </c>
      <c r="B37" s="6" t="s">
        <v>222</v>
      </c>
      <c r="C37" s="222">
        <v>0</v>
      </c>
      <c r="D37" s="222">
        <v>0</v>
      </c>
      <c r="E37" s="222">
        <v>0</v>
      </c>
      <c r="F37" s="261"/>
    </row>
    <row r="38" spans="1:6" ht="15">
      <c r="A38" s="12" t="s">
        <v>559</v>
      </c>
      <c r="B38" s="6" t="s">
        <v>222</v>
      </c>
      <c r="C38" s="222">
        <v>0</v>
      </c>
      <c r="D38" s="222">
        <v>0</v>
      </c>
      <c r="E38" s="222">
        <v>0</v>
      </c>
      <c r="F38" s="261"/>
    </row>
    <row r="39" spans="1:6" ht="15">
      <c r="A39" s="7" t="s">
        <v>477</v>
      </c>
      <c r="B39" s="8" t="s">
        <v>222</v>
      </c>
      <c r="C39" s="267">
        <f>SUM(C29:C38)</f>
        <v>3142180</v>
      </c>
      <c r="D39" s="267">
        <f>SUM(D29:D38)</f>
        <v>10133234</v>
      </c>
      <c r="E39" s="267">
        <f>SUM(E29:E38)</f>
        <v>8843042</v>
      </c>
      <c r="F39" s="261"/>
    </row>
    <row r="40" spans="1:5" ht="15">
      <c r="A40" s="12" t="s">
        <v>555</v>
      </c>
      <c r="B40" s="6" t="s">
        <v>228</v>
      </c>
      <c r="C40" s="134">
        <v>0</v>
      </c>
      <c r="D40" s="134">
        <v>0</v>
      </c>
      <c r="E40" s="134">
        <v>0</v>
      </c>
    </row>
    <row r="41" spans="1:5" ht="15">
      <c r="A41" s="12" t="s">
        <v>564</v>
      </c>
      <c r="B41" s="6" t="s">
        <v>228</v>
      </c>
      <c r="C41" s="134">
        <v>0</v>
      </c>
      <c r="D41" s="134">
        <v>0</v>
      </c>
      <c r="E41" s="134">
        <v>0</v>
      </c>
    </row>
    <row r="42" spans="1:5" ht="30">
      <c r="A42" s="12" t="s">
        <v>565</v>
      </c>
      <c r="B42" s="6" t="s">
        <v>228</v>
      </c>
      <c r="C42" s="134">
        <v>0</v>
      </c>
      <c r="D42" s="134">
        <v>0</v>
      </c>
      <c r="E42" s="134">
        <v>0</v>
      </c>
    </row>
    <row r="43" spans="1:5" ht="15">
      <c r="A43" s="12" t="s">
        <v>563</v>
      </c>
      <c r="B43" s="6" t="s">
        <v>228</v>
      </c>
      <c r="C43" s="134">
        <v>0</v>
      </c>
      <c r="D43" s="134">
        <v>0</v>
      </c>
      <c r="E43" s="134">
        <v>0</v>
      </c>
    </row>
    <row r="44" spans="1:5" ht="15">
      <c r="A44" s="12" t="s">
        <v>562</v>
      </c>
      <c r="B44" s="6" t="s">
        <v>228</v>
      </c>
      <c r="C44" s="134">
        <v>0</v>
      </c>
      <c r="D44" s="134">
        <v>0</v>
      </c>
      <c r="E44" s="134">
        <v>0</v>
      </c>
    </row>
    <row r="45" spans="1:5" ht="15">
      <c r="A45" s="12" t="s">
        <v>561</v>
      </c>
      <c r="B45" s="6" t="s">
        <v>228</v>
      </c>
      <c r="C45" s="134">
        <v>0</v>
      </c>
      <c r="D45" s="134">
        <v>0</v>
      </c>
      <c r="E45" s="134">
        <v>0</v>
      </c>
    </row>
    <row r="46" spans="1:5" ht="15">
      <c r="A46" s="12" t="s">
        <v>556</v>
      </c>
      <c r="B46" s="6" t="s">
        <v>228</v>
      </c>
      <c r="C46" s="134">
        <v>0</v>
      </c>
      <c r="D46" s="134">
        <v>0</v>
      </c>
      <c r="E46" s="134">
        <v>0</v>
      </c>
    </row>
    <row r="47" spans="1:5" ht="15">
      <c r="A47" s="12" t="s">
        <v>557</v>
      </c>
      <c r="B47" s="6" t="s">
        <v>228</v>
      </c>
      <c r="C47" s="134">
        <v>0</v>
      </c>
      <c r="D47" s="134">
        <v>0</v>
      </c>
      <c r="E47" s="134">
        <v>0</v>
      </c>
    </row>
    <row r="48" spans="1:5" ht="15">
      <c r="A48" s="12" t="s">
        <v>558</v>
      </c>
      <c r="B48" s="6" t="s">
        <v>228</v>
      </c>
      <c r="C48" s="134">
        <v>0</v>
      </c>
      <c r="D48" s="134">
        <v>0</v>
      </c>
      <c r="E48" s="134">
        <v>0</v>
      </c>
    </row>
    <row r="49" spans="1:5" ht="15">
      <c r="A49" s="12" t="s">
        <v>559</v>
      </c>
      <c r="B49" s="6" t="s">
        <v>228</v>
      </c>
      <c r="C49" s="134">
        <v>0</v>
      </c>
      <c r="D49" s="134">
        <v>0</v>
      </c>
      <c r="E49" s="134">
        <v>0</v>
      </c>
    </row>
    <row r="50" spans="1:5" ht="25.5">
      <c r="A50" s="7" t="s">
        <v>476</v>
      </c>
      <c r="B50" s="8" t="s">
        <v>228</v>
      </c>
      <c r="C50" s="158">
        <f>SUM(C40:C49)</f>
        <v>0</v>
      </c>
      <c r="D50" s="158">
        <f>SUM(D40:D49)</f>
        <v>0</v>
      </c>
      <c r="E50" s="158">
        <f>SUM(E40:E49)</f>
        <v>0</v>
      </c>
    </row>
    <row r="51" spans="1:5" ht="15">
      <c r="A51" s="12" t="s">
        <v>560</v>
      </c>
      <c r="B51" s="6" t="s">
        <v>229</v>
      </c>
      <c r="C51" s="134">
        <v>0</v>
      </c>
      <c r="D51" s="134">
        <v>0</v>
      </c>
      <c r="E51" s="134">
        <v>0</v>
      </c>
    </row>
    <row r="52" spans="1:5" ht="15">
      <c r="A52" s="12" t="s">
        <v>564</v>
      </c>
      <c r="B52" s="6" t="s">
        <v>229</v>
      </c>
      <c r="C52" s="134">
        <v>0</v>
      </c>
      <c r="D52" s="134">
        <v>0</v>
      </c>
      <c r="E52" s="134">
        <v>0</v>
      </c>
    </row>
    <row r="53" spans="1:5" ht="30">
      <c r="A53" s="12" t="s">
        <v>565</v>
      </c>
      <c r="B53" s="6" t="s">
        <v>229</v>
      </c>
      <c r="C53" s="134">
        <v>0</v>
      </c>
      <c r="D53" s="134">
        <v>0</v>
      </c>
      <c r="E53" s="134">
        <v>0</v>
      </c>
    </row>
    <row r="54" spans="1:5" ht="15">
      <c r="A54" s="12" t="s">
        <v>563</v>
      </c>
      <c r="B54" s="6" t="s">
        <v>229</v>
      </c>
      <c r="C54" s="134">
        <v>0</v>
      </c>
      <c r="D54" s="134">
        <v>0</v>
      </c>
      <c r="E54" s="134">
        <v>0</v>
      </c>
    </row>
    <row r="55" spans="1:5" ht="15">
      <c r="A55" s="12" t="s">
        <v>562</v>
      </c>
      <c r="B55" s="6" t="s">
        <v>229</v>
      </c>
      <c r="C55" s="134">
        <v>0</v>
      </c>
      <c r="D55" s="134">
        <v>0</v>
      </c>
      <c r="E55" s="134">
        <v>0</v>
      </c>
    </row>
    <row r="56" spans="1:5" ht="15">
      <c r="A56" s="12" t="s">
        <v>561</v>
      </c>
      <c r="B56" s="6" t="s">
        <v>229</v>
      </c>
      <c r="C56" s="134">
        <v>0</v>
      </c>
      <c r="D56" s="134">
        <v>0</v>
      </c>
      <c r="E56" s="134">
        <v>0</v>
      </c>
    </row>
    <row r="57" spans="1:5" ht="15">
      <c r="A57" s="12" t="s">
        <v>556</v>
      </c>
      <c r="B57" s="6" t="s">
        <v>229</v>
      </c>
      <c r="C57" s="134">
        <v>0</v>
      </c>
      <c r="D57" s="134">
        <v>0</v>
      </c>
      <c r="E57" s="134">
        <v>0</v>
      </c>
    </row>
    <row r="58" spans="1:5" ht="15">
      <c r="A58" s="12" t="s">
        <v>557</v>
      </c>
      <c r="B58" s="6" t="s">
        <v>229</v>
      </c>
      <c r="C58" s="134">
        <v>0</v>
      </c>
      <c r="D58" s="134">
        <v>0</v>
      </c>
      <c r="E58" s="134">
        <v>0</v>
      </c>
    </row>
    <row r="59" spans="1:5" ht="15">
      <c r="A59" s="12" t="s">
        <v>558</v>
      </c>
      <c r="B59" s="6" t="s">
        <v>229</v>
      </c>
      <c r="C59" s="134">
        <v>0</v>
      </c>
      <c r="D59" s="134">
        <v>0</v>
      </c>
      <c r="E59" s="134">
        <v>0</v>
      </c>
    </row>
    <row r="60" spans="1:5" ht="15">
      <c r="A60" s="12" t="s">
        <v>559</v>
      </c>
      <c r="B60" s="6" t="s">
        <v>229</v>
      </c>
      <c r="C60" s="134">
        <v>0</v>
      </c>
      <c r="D60" s="134">
        <v>0</v>
      </c>
      <c r="E60" s="134">
        <v>0</v>
      </c>
    </row>
    <row r="61" spans="1:5" ht="25.5">
      <c r="A61" s="7" t="s">
        <v>479</v>
      </c>
      <c r="B61" s="8" t="s">
        <v>229</v>
      </c>
      <c r="C61" s="158">
        <f>SUM(C51:C60)</f>
        <v>0</v>
      </c>
      <c r="D61" s="158">
        <f>SUM(D51:D60)</f>
        <v>0</v>
      </c>
      <c r="E61" s="158">
        <f>SUM(E51:E60)</f>
        <v>0</v>
      </c>
    </row>
    <row r="62" spans="1:5" ht="15">
      <c r="A62" s="5" t="s">
        <v>224</v>
      </c>
      <c r="B62" s="6" t="s">
        <v>225</v>
      </c>
      <c r="C62" s="225">
        <v>0</v>
      </c>
      <c r="D62" s="225">
        <v>15000000</v>
      </c>
      <c r="E62" s="225">
        <v>0</v>
      </c>
    </row>
    <row r="63" spans="1:5" ht="15">
      <c r="A63" s="7" t="s">
        <v>224</v>
      </c>
      <c r="B63" s="8" t="s">
        <v>225</v>
      </c>
      <c r="C63" s="158">
        <f>SUM(C62)</f>
        <v>0</v>
      </c>
      <c r="D63" s="158">
        <f>SUM(D62)</f>
        <v>15000000</v>
      </c>
      <c r="E63" s="158">
        <f>SUM(E62)</f>
        <v>0</v>
      </c>
    </row>
    <row r="64" spans="1:5" ht="15">
      <c r="A64" s="12" t="s">
        <v>555</v>
      </c>
      <c r="B64" s="6" t="s">
        <v>230</v>
      </c>
      <c r="C64" s="134">
        <v>0</v>
      </c>
      <c r="D64" s="134">
        <v>0</v>
      </c>
      <c r="E64" s="134">
        <v>0</v>
      </c>
    </row>
    <row r="65" spans="1:5" ht="15">
      <c r="A65" s="12" t="s">
        <v>564</v>
      </c>
      <c r="B65" s="6" t="s">
        <v>230</v>
      </c>
      <c r="C65" s="134">
        <v>0</v>
      </c>
      <c r="D65" s="134">
        <v>0</v>
      </c>
      <c r="E65" s="134">
        <v>0</v>
      </c>
    </row>
    <row r="66" spans="1:5" ht="30">
      <c r="A66" s="12" t="s">
        <v>565</v>
      </c>
      <c r="B66" s="6" t="s">
        <v>230</v>
      </c>
      <c r="C66" s="134">
        <v>25912707</v>
      </c>
      <c r="D66" s="318">
        <v>30199719</v>
      </c>
      <c r="E66" s="318">
        <v>21848677</v>
      </c>
    </row>
    <row r="67" spans="1:5" ht="15">
      <c r="A67" s="12" t="s">
        <v>563</v>
      </c>
      <c r="B67" s="6" t="s">
        <v>230</v>
      </c>
      <c r="C67" s="134">
        <v>0</v>
      </c>
      <c r="D67" s="134">
        <v>4999998</v>
      </c>
      <c r="E67" s="134">
        <v>4999998</v>
      </c>
    </row>
    <row r="68" spans="1:5" ht="15">
      <c r="A68" s="12" t="s">
        <v>562</v>
      </c>
      <c r="B68" s="6" t="s">
        <v>230</v>
      </c>
      <c r="C68" s="134">
        <v>0</v>
      </c>
      <c r="D68" s="134">
        <v>0</v>
      </c>
      <c r="E68" s="134">
        <v>0</v>
      </c>
    </row>
    <row r="69" spans="1:5" ht="15">
      <c r="A69" s="12" t="s">
        <v>561</v>
      </c>
      <c r="B69" s="6" t="s">
        <v>230</v>
      </c>
      <c r="C69" s="134">
        <v>0</v>
      </c>
      <c r="D69" s="134">
        <v>0</v>
      </c>
      <c r="E69" s="134">
        <v>0</v>
      </c>
    </row>
    <row r="70" spans="1:5" ht="15">
      <c r="A70" s="12" t="s">
        <v>556</v>
      </c>
      <c r="B70" s="6" t="s">
        <v>230</v>
      </c>
      <c r="C70" s="134">
        <v>0</v>
      </c>
      <c r="D70" s="134">
        <v>0</v>
      </c>
      <c r="E70" s="134">
        <v>0</v>
      </c>
    </row>
    <row r="71" spans="1:5" ht="15">
      <c r="A71" s="12" t="s">
        <v>557</v>
      </c>
      <c r="B71" s="6" t="s">
        <v>230</v>
      </c>
      <c r="C71" s="134">
        <v>0</v>
      </c>
      <c r="D71" s="134">
        <v>0</v>
      </c>
      <c r="E71" s="134">
        <v>0</v>
      </c>
    </row>
    <row r="72" spans="1:5" ht="15">
      <c r="A72" s="12" t="s">
        <v>558</v>
      </c>
      <c r="B72" s="6" t="s">
        <v>230</v>
      </c>
      <c r="C72" s="134">
        <v>0</v>
      </c>
      <c r="D72" s="134">
        <v>0</v>
      </c>
      <c r="E72" s="134">
        <v>0</v>
      </c>
    </row>
    <row r="73" spans="1:5" ht="15">
      <c r="A73" s="12" t="s">
        <v>559</v>
      </c>
      <c r="B73" s="6" t="s">
        <v>230</v>
      </c>
      <c r="C73" s="134">
        <v>0</v>
      </c>
      <c r="D73" s="134">
        <v>0</v>
      </c>
      <c r="E73" s="134">
        <v>0</v>
      </c>
    </row>
    <row r="74" spans="1:5" ht="15">
      <c r="A74" s="7" t="s">
        <v>426</v>
      </c>
      <c r="B74" s="8" t="s">
        <v>230</v>
      </c>
      <c r="C74" s="158">
        <f>SUM(C64:C73)</f>
        <v>25912707</v>
      </c>
      <c r="D74" s="158">
        <f>SUM(D64:D73)</f>
        <v>35199717</v>
      </c>
      <c r="E74" s="158">
        <f>SUM(E64:E73)</f>
        <v>26848675</v>
      </c>
    </row>
    <row r="75" spans="1:5" ht="15">
      <c r="A75" s="12" t="s">
        <v>566</v>
      </c>
      <c r="B75" s="5" t="s">
        <v>280</v>
      </c>
      <c r="C75" s="134">
        <v>0</v>
      </c>
      <c r="D75" s="134">
        <v>0</v>
      </c>
      <c r="E75" s="134">
        <v>0</v>
      </c>
    </row>
    <row r="76" spans="1:5" ht="15">
      <c r="A76" s="12" t="s">
        <v>567</v>
      </c>
      <c r="B76" s="5" t="s">
        <v>280</v>
      </c>
      <c r="C76" s="134">
        <v>0</v>
      </c>
      <c r="D76" s="134">
        <v>0</v>
      </c>
      <c r="E76" s="134">
        <v>0</v>
      </c>
    </row>
    <row r="77" spans="1:5" ht="15">
      <c r="A77" s="12" t="s">
        <v>575</v>
      </c>
      <c r="B77" s="5" t="s">
        <v>280</v>
      </c>
      <c r="C77" s="134">
        <v>0</v>
      </c>
      <c r="D77" s="134">
        <v>0</v>
      </c>
      <c r="E77" s="134">
        <v>0</v>
      </c>
    </row>
    <row r="78" spans="1:5" ht="15">
      <c r="A78" s="5" t="s">
        <v>574</v>
      </c>
      <c r="B78" s="5" t="s">
        <v>280</v>
      </c>
      <c r="C78" s="134">
        <v>0</v>
      </c>
      <c r="D78" s="134">
        <v>0</v>
      </c>
      <c r="E78" s="134">
        <v>0</v>
      </c>
    </row>
    <row r="79" spans="1:5" ht="15">
      <c r="A79" s="5" t="s">
        <v>573</v>
      </c>
      <c r="B79" s="5" t="s">
        <v>280</v>
      </c>
      <c r="C79" s="134">
        <v>0</v>
      </c>
      <c r="D79" s="134">
        <v>0</v>
      </c>
      <c r="E79" s="134">
        <v>0</v>
      </c>
    </row>
    <row r="80" spans="1:5" ht="15">
      <c r="A80" s="5" t="s">
        <v>572</v>
      </c>
      <c r="B80" s="5" t="s">
        <v>280</v>
      </c>
      <c r="C80" s="134">
        <v>0</v>
      </c>
      <c r="D80" s="134">
        <v>0</v>
      </c>
      <c r="E80" s="134">
        <v>0</v>
      </c>
    </row>
    <row r="81" spans="1:5" ht="15">
      <c r="A81" s="12" t="s">
        <v>571</v>
      </c>
      <c r="B81" s="5" t="s">
        <v>280</v>
      </c>
      <c r="C81" s="134">
        <v>0</v>
      </c>
      <c r="D81" s="134">
        <v>0</v>
      </c>
      <c r="E81" s="134">
        <v>0</v>
      </c>
    </row>
    <row r="82" spans="1:5" ht="15">
      <c r="A82" s="12" t="s">
        <v>576</v>
      </c>
      <c r="B82" s="5" t="s">
        <v>280</v>
      </c>
      <c r="C82" s="134">
        <v>0</v>
      </c>
      <c r="D82" s="134">
        <v>0</v>
      </c>
      <c r="E82" s="134">
        <v>0</v>
      </c>
    </row>
    <row r="83" spans="1:5" ht="15">
      <c r="A83" s="12" t="s">
        <v>568</v>
      </c>
      <c r="B83" s="5" t="s">
        <v>280</v>
      </c>
      <c r="C83" s="134">
        <v>0</v>
      </c>
      <c r="D83" s="134">
        <v>0</v>
      </c>
      <c r="E83" s="134">
        <v>0</v>
      </c>
    </row>
    <row r="84" spans="1:5" ht="15">
      <c r="A84" s="12" t="s">
        <v>569</v>
      </c>
      <c r="B84" s="5" t="s">
        <v>280</v>
      </c>
      <c r="C84" s="134">
        <v>0</v>
      </c>
      <c r="D84" s="134">
        <v>0</v>
      </c>
      <c r="E84" s="134">
        <v>0</v>
      </c>
    </row>
    <row r="85" spans="1:5" ht="25.5">
      <c r="A85" s="7" t="s">
        <v>494</v>
      </c>
      <c r="B85" s="8" t="s">
        <v>280</v>
      </c>
      <c r="C85" s="158">
        <f>SUM(C75:C84)</f>
        <v>0</v>
      </c>
      <c r="D85" s="158">
        <f>SUM(D75:D84)</f>
        <v>0</v>
      </c>
      <c r="E85" s="158">
        <f>SUM(E75:E84)</f>
        <v>0</v>
      </c>
    </row>
    <row r="86" spans="1:5" ht="15">
      <c r="A86" s="12" t="s">
        <v>566</v>
      </c>
      <c r="B86" s="5" t="s">
        <v>281</v>
      </c>
      <c r="C86" s="134">
        <v>0</v>
      </c>
      <c r="D86" s="134">
        <v>0</v>
      </c>
      <c r="E86" s="134">
        <v>0</v>
      </c>
    </row>
    <row r="87" spans="1:5" ht="15">
      <c r="A87" s="12" t="s">
        <v>567</v>
      </c>
      <c r="B87" s="5" t="s">
        <v>281</v>
      </c>
      <c r="C87" s="134">
        <v>0</v>
      </c>
      <c r="D87" s="134">
        <v>0</v>
      </c>
      <c r="E87" s="134">
        <v>0</v>
      </c>
    </row>
    <row r="88" spans="1:5" ht="15">
      <c r="A88" s="12" t="s">
        <v>575</v>
      </c>
      <c r="B88" s="5" t="s">
        <v>281</v>
      </c>
      <c r="C88" s="134">
        <v>0</v>
      </c>
      <c r="D88" s="134">
        <v>0</v>
      </c>
      <c r="E88" s="134">
        <v>0</v>
      </c>
    </row>
    <row r="89" spans="1:5" ht="15">
      <c r="A89" s="5" t="s">
        <v>574</v>
      </c>
      <c r="B89" s="5" t="s">
        <v>281</v>
      </c>
      <c r="C89" s="134">
        <v>0</v>
      </c>
      <c r="D89" s="134">
        <v>0</v>
      </c>
      <c r="E89" s="134">
        <v>0</v>
      </c>
    </row>
    <row r="90" spans="1:5" ht="15">
      <c r="A90" s="5" t="s">
        <v>573</v>
      </c>
      <c r="B90" s="5" t="s">
        <v>281</v>
      </c>
      <c r="C90" s="134">
        <v>0</v>
      </c>
      <c r="D90" s="134">
        <v>0</v>
      </c>
      <c r="E90" s="134">
        <v>0</v>
      </c>
    </row>
    <row r="91" spans="1:5" ht="15">
      <c r="A91" s="5" t="s">
        <v>572</v>
      </c>
      <c r="B91" s="5" t="s">
        <v>281</v>
      </c>
      <c r="C91" s="134">
        <v>0</v>
      </c>
      <c r="D91" s="134">
        <v>0</v>
      </c>
      <c r="E91" s="134">
        <v>0</v>
      </c>
    </row>
    <row r="92" spans="1:5" ht="15">
      <c r="A92" s="12" t="s">
        <v>571</v>
      </c>
      <c r="B92" s="5" t="s">
        <v>281</v>
      </c>
      <c r="C92" s="134">
        <v>0</v>
      </c>
      <c r="D92" s="134">
        <v>0</v>
      </c>
      <c r="E92" s="134">
        <v>0</v>
      </c>
    </row>
    <row r="93" spans="1:5" ht="15">
      <c r="A93" s="12" t="s">
        <v>570</v>
      </c>
      <c r="B93" s="5" t="s">
        <v>281</v>
      </c>
      <c r="C93" s="134">
        <v>0</v>
      </c>
      <c r="D93" s="134">
        <v>0</v>
      </c>
      <c r="E93" s="134">
        <v>0</v>
      </c>
    </row>
    <row r="94" spans="1:5" ht="15">
      <c r="A94" s="12" t="s">
        <v>568</v>
      </c>
      <c r="B94" s="5" t="s">
        <v>281</v>
      </c>
      <c r="C94" s="134">
        <v>0</v>
      </c>
      <c r="D94" s="134">
        <v>0</v>
      </c>
      <c r="E94" s="134">
        <v>0</v>
      </c>
    </row>
    <row r="95" spans="1:5" ht="15">
      <c r="A95" s="12" t="s">
        <v>569</v>
      </c>
      <c r="B95" s="5" t="s">
        <v>281</v>
      </c>
      <c r="C95" s="134">
        <v>0</v>
      </c>
      <c r="D95" s="134">
        <v>0</v>
      </c>
      <c r="E95" s="134">
        <v>0</v>
      </c>
    </row>
    <row r="96" spans="1:5" ht="15">
      <c r="A96" s="14" t="s">
        <v>495</v>
      </c>
      <c r="B96" s="8" t="s">
        <v>281</v>
      </c>
      <c r="C96" s="158">
        <f>SUM(C86:C95)</f>
        <v>0</v>
      </c>
      <c r="D96" s="158">
        <f>SUM(D86:D95)</f>
        <v>0</v>
      </c>
      <c r="E96" s="158">
        <f>SUM(E86:E95)</f>
        <v>0</v>
      </c>
    </row>
    <row r="97" spans="1:5" ht="15">
      <c r="A97" s="12" t="s">
        <v>566</v>
      </c>
      <c r="B97" s="5" t="s">
        <v>285</v>
      </c>
      <c r="C97" s="134">
        <v>0</v>
      </c>
      <c r="D97" s="134">
        <v>0</v>
      </c>
      <c r="E97" s="134">
        <v>0</v>
      </c>
    </row>
    <row r="98" spans="1:5" ht="15">
      <c r="A98" s="12" t="s">
        <v>567</v>
      </c>
      <c r="B98" s="5" t="s">
        <v>285</v>
      </c>
      <c r="C98" s="134">
        <v>0</v>
      </c>
      <c r="D98" s="134">
        <v>0</v>
      </c>
      <c r="E98" s="134">
        <v>0</v>
      </c>
    </row>
    <row r="99" spans="1:5" ht="15">
      <c r="A99" s="12" t="s">
        <v>575</v>
      </c>
      <c r="B99" s="5" t="s">
        <v>285</v>
      </c>
      <c r="C99" s="134">
        <v>0</v>
      </c>
      <c r="D99" s="134">
        <v>0</v>
      </c>
      <c r="E99" s="134">
        <v>0</v>
      </c>
    </row>
    <row r="100" spans="1:5" ht="15">
      <c r="A100" s="5" t="s">
        <v>574</v>
      </c>
      <c r="B100" s="5" t="s">
        <v>285</v>
      </c>
      <c r="C100" s="134">
        <v>0</v>
      </c>
      <c r="D100" s="134">
        <v>0</v>
      </c>
      <c r="E100" s="134">
        <v>0</v>
      </c>
    </row>
    <row r="101" spans="1:5" ht="15">
      <c r="A101" s="5" t="s">
        <v>573</v>
      </c>
      <c r="B101" s="5" t="s">
        <v>285</v>
      </c>
      <c r="C101" s="134">
        <v>0</v>
      </c>
      <c r="D101" s="134">
        <v>0</v>
      </c>
      <c r="E101" s="134">
        <v>0</v>
      </c>
    </row>
    <row r="102" spans="1:5" ht="15">
      <c r="A102" s="5" t="s">
        <v>572</v>
      </c>
      <c r="B102" s="5" t="s">
        <v>285</v>
      </c>
      <c r="C102" s="134">
        <v>0</v>
      </c>
      <c r="D102" s="134">
        <v>0</v>
      </c>
      <c r="E102" s="134">
        <v>0</v>
      </c>
    </row>
    <row r="103" spans="1:5" ht="15">
      <c r="A103" s="12" t="s">
        <v>571</v>
      </c>
      <c r="B103" s="5" t="s">
        <v>285</v>
      </c>
      <c r="C103" s="134">
        <v>0</v>
      </c>
      <c r="D103" s="134">
        <v>0</v>
      </c>
      <c r="E103" s="134">
        <v>0</v>
      </c>
    </row>
    <row r="104" spans="1:5" ht="15">
      <c r="A104" s="12" t="s">
        <v>576</v>
      </c>
      <c r="B104" s="5" t="s">
        <v>285</v>
      </c>
      <c r="C104" s="134">
        <v>0</v>
      </c>
      <c r="D104" s="134">
        <v>0</v>
      </c>
      <c r="E104" s="134">
        <v>0</v>
      </c>
    </row>
    <row r="105" spans="1:5" ht="15">
      <c r="A105" s="12" t="s">
        <v>568</v>
      </c>
      <c r="B105" s="5" t="s">
        <v>285</v>
      </c>
      <c r="C105" s="134">
        <v>0</v>
      </c>
      <c r="D105" s="134">
        <v>0</v>
      </c>
      <c r="E105" s="134">
        <v>0</v>
      </c>
    </row>
    <row r="106" spans="1:5" ht="15">
      <c r="A106" s="12" t="s">
        <v>569</v>
      </c>
      <c r="B106" s="5" t="s">
        <v>285</v>
      </c>
      <c r="C106" s="134">
        <v>0</v>
      </c>
      <c r="D106" s="134">
        <v>0</v>
      </c>
      <c r="E106" s="134">
        <v>0</v>
      </c>
    </row>
    <row r="107" spans="1:5" ht="25.5">
      <c r="A107" s="7" t="s">
        <v>496</v>
      </c>
      <c r="B107" s="8" t="s">
        <v>285</v>
      </c>
      <c r="C107" s="158">
        <f>SUM(C97:C106)</f>
        <v>0</v>
      </c>
      <c r="D107" s="158">
        <f>SUM(D97:D106)</f>
        <v>0</v>
      </c>
      <c r="E107" s="158">
        <f>SUM(E97:E106)</f>
        <v>0</v>
      </c>
    </row>
    <row r="108" spans="1:5" ht="15">
      <c r="A108" s="12" t="s">
        <v>566</v>
      </c>
      <c r="B108" s="5" t="s">
        <v>286</v>
      </c>
      <c r="C108" s="134">
        <v>0</v>
      </c>
      <c r="D108" s="134">
        <v>0</v>
      </c>
      <c r="E108" s="134">
        <v>0</v>
      </c>
    </row>
    <row r="109" spans="1:5" ht="15">
      <c r="A109" s="12" t="s">
        <v>567</v>
      </c>
      <c r="B109" s="5" t="s">
        <v>286</v>
      </c>
      <c r="C109" s="134">
        <v>0</v>
      </c>
      <c r="D109" s="134">
        <v>0</v>
      </c>
      <c r="E109" s="134">
        <v>0</v>
      </c>
    </row>
    <row r="110" spans="1:5" ht="15">
      <c r="A110" s="12" t="s">
        <v>575</v>
      </c>
      <c r="B110" s="5" t="s">
        <v>286</v>
      </c>
      <c r="C110" s="134">
        <v>0</v>
      </c>
      <c r="D110" s="134">
        <v>0</v>
      </c>
      <c r="E110" s="134">
        <v>0</v>
      </c>
    </row>
    <row r="111" spans="1:5" ht="15">
      <c r="A111" s="5" t="s">
        <v>574</v>
      </c>
      <c r="B111" s="5" t="s">
        <v>286</v>
      </c>
      <c r="C111" s="134">
        <v>0</v>
      </c>
      <c r="D111" s="134">
        <v>0</v>
      </c>
      <c r="E111" s="134">
        <v>0</v>
      </c>
    </row>
    <row r="112" spans="1:5" ht="15">
      <c r="A112" s="5" t="s">
        <v>573</v>
      </c>
      <c r="B112" s="5" t="s">
        <v>286</v>
      </c>
      <c r="C112" s="134">
        <v>0</v>
      </c>
      <c r="D112" s="134">
        <v>0</v>
      </c>
      <c r="E112" s="134">
        <v>0</v>
      </c>
    </row>
    <row r="113" spans="1:5" ht="15">
      <c r="A113" s="5" t="s">
        <v>572</v>
      </c>
      <c r="B113" s="5" t="s">
        <v>286</v>
      </c>
      <c r="C113" s="134">
        <v>0</v>
      </c>
      <c r="D113" s="134">
        <v>0</v>
      </c>
      <c r="E113" s="134">
        <v>0</v>
      </c>
    </row>
    <row r="114" spans="1:5" ht="15">
      <c r="A114" s="12" t="s">
        <v>571</v>
      </c>
      <c r="B114" s="5" t="s">
        <v>286</v>
      </c>
      <c r="C114" s="134">
        <v>0</v>
      </c>
      <c r="D114" s="134">
        <v>0</v>
      </c>
      <c r="E114" s="134">
        <v>0</v>
      </c>
    </row>
    <row r="115" spans="1:5" ht="15">
      <c r="A115" s="12" t="s">
        <v>570</v>
      </c>
      <c r="B115" s="5" t="s">
        <v>286</v>
      </c>
      <c r="C115" s="134">
        <v>0</v>
      </c>
      <c r="D115" s="134">
        <v>0</v>
      </c>
      <c r="E115" s="134">
        <v>0</v>
      </c>
    </row>
    <row r="116" spans="1:5" ht="15">
      <c r="A116" s="12" t="s">
        <v>568</v>
      </c>
      <c r="B116" s="5" t="s">
        <v>286</v>
      </c>
      <c r="C116" s="134">
        <v>0</v>
      </c>
      <c r="D116" s="134">
        <v>0</v>
      </c>
      <c r="E116" s="134">
        <v>0</v>
      </c>
    </row>
    <row r="117" spans="1:5" ht="15">
      <c r="A117" s="12" t="s">
        <v>569</v>
      </c>
      <c r="B117" s="5" t="s">
        <v>286</v>
      </c>
      <c r="C117" s="134">
        <v>0</v>
      </c>
      <c r="D117" s="134">
        <v>0</v>
      </c>
      <c r="E117" s="134">
        <v>0</v>
      </c>
    </row>
    <row r="118" spans="1:5" ht="15">
      <c r="A118" s="14" t="s">
        <v>497</v>
      </c>
      <c r="B118" s="8" t="s">
        <v>286</v>
      </c>
      <c r="C118" s="158">
        <f>SUM(C108:C117)</f>
        <v>0</v>
      </c>
      <c r="D118" s="158">
        <f>SUM(D108:D117)</f>
        <v>0</v>
      </c>
      <c r="E118" s="158">
        <f>SUM(E108:E117)</f>
        <v>0</v>
      </c>
    </row>
    <row r="119" spans="3:5" ht="15">
      <c r="C119" s="210"/>
      <c r="D119" s="210"/>
      <c r="E119" s="210"/>
    </row>
    <row r="120" spans="3:5" ht="15">
      <c r="C120" s="210"/>
      <c r="D120" s="210"/>
      <c r="E120" s="210"/>
    </row>
  </sheetData>
  <sheetProtection/>
  <mergeCells count="2">
    <mergeCell ref="A3:C3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35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65.00390625" style="0" customWidth="1"/>
    <col min="3" max="5" width="14.28125" style="0" bestFit="1" customWidth="1"/>
  </cols>
  <sheetData>
    <row r="1" ht="15">
      <c r="C1" t="s">
        <v>978</v>
      </c>
    </row>
    <row r="2" spans="1:5" ht="24" customHeight="1">
      <c r="A2" s="379" t="s">
        <v>991</v>
      </c>
      <c r="B2" s="396"/>
      <c r="C2" s="396"/>
      <c r="D2" s="382"/>
      <c r="E2" s="382"/>
    </row>
    <row r="3" spans="1:5" ht="26.25" customHeight="1">
      <c r="A3" s="383" t="s">
        <v>891</v>
      </c>
      <c r="B3" s="380"/>
      <c r="C3" s="380"/>
      <c r="D3" s="382"/>
      <c r="E3" s="382"/>
    </row>
    <row r="5" spans="1:5" ht="26.25">
      <c r="A5" s="38" t="s">
        <v>587</v>
      </c>
      <c r="B5" s="3" t="s">
        <v>25</v>
      </c>
      <c r="C5" s="282" t="s">
        <v>631</v>
      </c>
      <c r="D5" s="262" t="s">
        <v>652</v>
      </c>
      <c r="E5" s="282" t="s">
        <v>653</v>
      </c>
    </row>
    <row r="6" spans="1:5" ht="15">
      <c r="A6" s="5" t="s">
        <v>480</v>
      </c>
      <c r="B6" s="5" t="s">
        <v>237</v>
      </c>
      <c r="C6" s="283">
        <v>9000000</v>
      </c>
      <c r="D6" s="283">
        <v>9000000</v>
      </c>
      <c r="E6" s="283">
        <v>5177967</v>
      </c>
    </row>
    <row r="7" spans="1:5" ht="15">
      <c r="A7" s="5" t="s">
        <v>481</v>
      </c>
      <c r="B7" s="5" t="s">
        <v>237</v>
      </c>
      <c r="C7" s="283"/>
      <c r="D7" s="283">
        <v>0</v>
      </c>
      <c r="E7" s="283"/>
    </row>
    <row r="8" spans="1:5" ht="15">
      <c r="A8" s="5" t="s">
        <v>482</v>
      </c>
      <c r="B8" s="5" t="s">
        <v>237</v>
      </c>
      <c r="C8" s="283">
        <v>0</v>
      </c>
      <c r="D8" s="283">
        <v>0</v>
      </c>
      <c r="E8" s="283">
        <v>0</v>
      </c>
    </row>
    <row r="9" spans="1:5" ht="15">
      <c r="A9" s="5" t="s">
        <v>483</v>
      </c>
      <c r="B9" s="5" t="s">
        <v>237</v>
      </c>
      <c r="C9" s="283">
        <v>7000000</v>
      </c>
      <c r="D9" s="283">
        <v>7000000</v>
      </c>
      <c r="E9" s="283">
        <v>7201869</v>
      </c>
    </row>
    <row r="10" spans="1:5" ht="15">
      <c r="A10" s="7" t="s">
        <v>431</v>
      </c>
      <c r="B10" s="8" t="s">
        <v>237</v>
      </c>
      <c r="C10" s="284">
        <f>SUM(C6:C9)</f>
        <v>16000000</v>
      </c>
      <c r="D10" s="284">
        <f>SUM(D6:D9)</f>
        <v>16000000</v>
      </c>
      <c r="E10" s="284">
        <f>SUM(E6:E9)</f>
        <v>12379836</v>
      </c>
    </row>
    <row r="11" spans="1:5" ht="15">
      <c r="A11" s="5" t="s">
        <v>432</v>
      </c>
      <c r="B11" s="6" t="s">
        <v>238</v>
      </c>
      <c r="C11" s="283">
        <v>7000000</v>
      </c>
      <c r="D11" s="283">
        <v>7000000</v>
      </c>
      <c r="E11" s="283">
        <v>7457591</v>
      </c>
    </row>
    <row r="12" spans="1:5" ht="27">
      <c r="A12" s="45" t="s">
        <v>239</v>
      </c>
      <c r="B12" s="45" t="s">
        <v>238</v>
      </c>
      <c r="C12" s="283">
        <v>7000000</v>
      </c>
      <c r="D12" s="283">
        <v>7793097</v>
      </c>
      <c r="E12" s="283">
        <v>12922978</v>
      </c>
    </row>
    <row r="13" spans="1:5" ht="27">
      <c r="A13" s="45" t="s">
        <v>240</v>
      </c>
      <c r="B13" s="45" t="s">
        <v>238</v>
      </c>
      <c r="C13" s="283"/>
      <c r="D13" s="283"/>
      <c r="E13" s="283"/>
    </row>
    <row r="14" spans="1:5" ht="15">
      <c r="A14" s="5" t="s">
        <v>434</v>
      </c>
      <c r="B14" s="6" t="s">
        <v>244</v>
      </c>
      <c r="C14" s="283">
        <v>3500000</v>
      </c>
      <c r="D14" s="283">
        <v>3500000</v>
      </c>
      <c r="E14" s="283">
        <v>3866590</v>
      </c>
    </row>
    <row r="15" spans="1:5" ht="27">
      <c r="A15" s="45" t="s">
        <v>245</v>
      </c>
      <c r="B15" s="45" t="s">
        <v>244</v>
      </c>
      <c r="C15" s="283">
        <v>0</v>
      </c>
      <c r="D15" s="283">
        <v>0</v>
      </c>
      <c r="E15" s="283">
        <v>0</v>
      </c>
    </row>
    <row r="16" spans="1:5" ht="27">
      <c r="A16" s="45" t="s">
        <v>246</v>
      </c>
      <c r="B16" s="45" t="s">
        <v>244</v>
      </c>
      <c r="C16" s="283"/>
      <c r="D16" s="283"/>
      <c r="E16" s="283">
        <v>0</v>
      </c>
    </row>
    <row r="17" spans="1:5" ht="15">
      <c r="A17" s="45" t="s">
        <v>247</v>
      </c>
      <c r="B17" s="45" t="s">
        <v>244</v>
      </c>
      <c r="C17" s="283"/>
      <c r="D17" s="283"/>
      <c r="E17" s="283"/>
    </row>
    <row r="18" spans="1:5" ht="15">
      <c r="A18" s="45" t="s">
        <v>248</v>
      </c>
      <c r="B18" s="45" t="s">
        <v>244</v>
      </c>
      <c r="C18" s="283"/>
      <c r="D18" s="283"/>
      <c r="E18" s="283"/>
    </row>
    <row r="19" spans="1:5" ht="15">
      <c r="A19" s="5" t="s">
        <v>484</v>
      </c>
      <c r="B19" s="6" t="s">
        <v>249</v>
      </c>
      <c r="C19" s="283">
        <v>160000</v>
      </c>
      <c r="D19" s="283">
        <v>160000</v>
      </c>
      <c r="E19" s="283">
        <v>255800</v>
      </c>
    </row>
    <row r="20" spans="1:5" ht="15">
      <c r="A20" s="45" t="s">
        <v>250</v>
      </c>
      <c r="B20" s="45" t="s">
        <v>249</v>
      </c>
      <c r="C20" s="283">
        <v>100000</v>
      </c>
      <c r="D20" s="283">
        <v>100000</v>
      </c>
      <c r="E20" s="317">
        <v>255800</v>
      </c>
    </row>
    <row r="21" spans="1:5" ht="15">
      <c r="A21" s="45" t="s">
        <v>251</v>
      </c>
      <c r="B21" s="45" t="s">
        <v>249</v>
      </c>
      <c r="C21" s="283">
        <v>60000</v>
      </c>
      <c r="D21" s="283">
        <v>60000</v>
      </c>
      <c r="E21" s="317">
        <v>0</v>
      </c>
    </row>
    <row r="22" spans="1:5" ht="15">
      <c r="A22" s="45" t="s">
        <v>912</v>
      </c>
      <c r="B22" s="45" t="s">
        <v>249</v>
      </c>
      <c r="C22" s="283">
        <v>0</v>
      </c>
      <c r="D22" s="283">
        <v>0</v>
      </c>
      <c r="E22" s="283">
        <v>0</v>
      </c>
    </row>
    <row r="23" spans="1:5" ht="15">
      <c r="A23" s="7" t="s">
        <v>463</v>
      </c>
      <c r="B23" s="8" t="s">
        <v>252</v>
      </c>
      <c r="C23" s="284">
        <f>C19+C14+C11</f>
        <v>10660000</v>
      </c>
      <c r="D23" s="284">
        <f>D19+D14+D11</f>
        <v>10660000</v>
      </c>
      <c r="E23" s="284">
        <f>E19+E14+E11</f>
        <v>11579981</v>
      </c>
    </row>
    <row r="24" spans="1:5" ht="15">
      <c r="A24" s="5" t="s">
        <v>485</v>
      </c>
      <c r="B24" s="5" t="s">
        <v>253</v>
      </c>
      <c r="C24" s="283"/>
      <c r="D24" s="283"/>
      <c r="E24" s="283"/>
    </row>
    <row r="25" spans="1:5" ht="15">
      <c r="A25" s="5" t="s">
        <v>486</v>
      </c>
      <c r="B25" s="5" t="s">
        <v>253</v>
      </c>
      <c r="C25" s="283">
        <v>0</v>
      </c>
      <c r="D25" s="283">
        <v>0</v>
      </c>
      <c r="E25" s="283">
        <v>100000</v>
      </c>
    </row>
    <row r="26" spans="1:5" ht="15">
      <c r="A26" s="5" t="s">
        <v>436</v>
      </c>
      <c r="B26" s="5" t="s">
        <v>253</v>
      </c>
      <c r="C26" s="283">
        <v>0</v>
      </c>
      <c r="D26" s="283">
        <v>0</v>
      </c>
      <c r="E26" s="317">
        <v>733394</v>
      </c>
    </row>
    <row r="27" spans="1:5" ht="15">
      <c r="A27" s="5" t="s">
        <v>487</v>
      </c>
      <c r="B27" s="5" t="s">
        <v>253</v>
      </c>
      <c r="C27" s="283"/>
      <c r="D27" s="283"/>
      <c r="E27" s="283"/>
    </row>
    <row r="28" spans="1:5" ht="15">
      <c r="A28" s="5" t="s">
        <v>488</v>
      </c>
      <c r="B28" s="5" t="s">
        <v>253</v>
      </c>
      <c r="C28" s="283"/>
      <c r="D28" s="283"/>
      <c r="E28" s="283"/>
    </row>
    <row r="29" spans="1:5" ht="15">
      <c r="A29" s="5" t="s">
        <v>489</v>
      </c>
      <c r="B29" s="5" t="s">
        <v>253</v>
      </c>
      <c r="C29" s="283"/>
      <c r="D29" s="283"/>
      <c r="E29" s="283"/>
    </row>
    <row r="30" spans="1:5" ht="15">
      <c r="A30" s="5" t="s">
        <v>490</v>
      </c>
      <c r="B30" s="5" t="s">
        <v>253</v>
      </c>
      <c r="C30" s="283"/>
      <c r="D30" s="283"/>
      <c r="E30" s="283"/>
    </row>
    <row r="31" spans="1:5" ht="15">
      <c r="A31" s="5" t="s">
        <v>491</v>
      </c>
      <c r="B31" s="5" t="s">
        <v>253</v>
      </c>
      <c r="C31" s="283"/>
      <c r="D31" s="283"/>
      <c r="E31" s="283"/>
    </row>
    <row r="32" spans="1:5" ht="45">
      <c r="A32" s="5" t="s">
        <v>492</v>
      </c>
      <c r="B32" s="5" t="s">
        <v>253</v>
      </c>
      <c r="C32" s="283"/>
      <c r="D32" s="283"/>
      <c r="E32" s="283"/>
    </row>
    <row r="33" spans="1:5" ht="15">
      <c r="A33" s="5" t="s">
        <v>493</v>
      </c>
      <c r="B33" s="5" t="s">
        <v>253</v>
      </c>
      <c r="C33" s="283">
        <v>200000</v>
      </c>
      <c r="D33" s="283">
        <v>200000</v>
      </c>
      <c r="E33" s="283">
        <v>259037</v>
      </c>
    </row>
    <row r="34" spans="1:5" ht="15">
      <c r="A34" s="5" t="s">
        <v>840</v>
      </c>
      <c r="B34" s="5" t="s">
        <v>253</v>
      </c>
      <c r="C34" s="283">
        <v>0</v>
      </c>
      <c r="D34" s="283">
        <v>0</v>
      </c>
      <c r="E34" s="317">
        <v>117106</v>
      </c>
    </row>
    <row r="35" spans="1:5" ht="15">
      <c r="A35" s="7" t="s">
        <v>436</v>
      </c>
      <c r="B35" s="8" t="s">
        <v>253</v>
      </c>
      <c r="C35" s="284">
        <f>SUM(C24:C34)</f>
        <v>200000</v>
      </c>
      <c r="D35" s="284">
        <f>SUM(D24:D34)</f>
        <v>200000</v>
      </c>
      <c r="E35" s="284">
        <f>SUM(E24:E34)</f>
        <v>1209537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81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67.140625" style="0" customWidth="1"/>
    <col min="2" max="2" width="16.8515625" style="0" customWidth="1"/>
    <col min="3" max="3" width="15.8515625" style="0" customWidth="1"/>
    <col min="4" max="4" width="16.421875" style="0" bestFit="1" customWidth="1"/>
  </cols>
  <sheetData>
    <row r="1" ht="15">
      <c r="B1" t="s">
        <v>953</v>
      </c>
    </row>
    <row r="2" spans="1:4" ht="27.75" customHeight="1">
      <c r="A2" s="428" t="s">
        <v>991</v>
      </c>
      <c r="B2" s="427"/>
      <c r="C2" s="427"/>
      <c r="D2" s="382"/>
    </row>
    <row r="3" spans="1:4" ht="23.25" customHeight="1">
      <c r="A3" s="383" t="s">
        <v>892</v>
      </c>
      <c r="B3" s="427"/>
      <c r="C3" s="427"/>
      <c r="D3" s="382"/>
    </row>
    <row r="6" spans="1:5" ht="39">
      <c r="A6" s="69" t="s">
        <v>587</v>
      </c>
      <c r="B6" s="156" t="s">
        <v>3</v>
      </c>
      <c r="C6" s="146" t="s">
        <v>828</v>
      </c>
      <c r="D6" s="125" t="s">
        <v>641</v>
      </c>
      <c r="E6" s="4"/>
    </row>
    <row r="7" spans="1:5" ht="15">
      <c r="A7" s="86" t="s">
        <v>808</v>
      </c>
      <c r="B7" s="255">
        <v>173705691</v>
      </c>
      <c r="C7" s="147">
        <v>575586</v>
      </c>
      <c r="D7" s="147">
        <f>SUM(B7+C7)</f>
        <v>174281277</v>
      </c>
      <c r="E7" s="4"/>
    </row>
    <row r="8" spans="1:5" ht="15">
      <c r="A8" s="86" t="s">
        <v>809</v>
      </c>
      <c r="B8" s="255">
        <v>129768723</v>
      </c>
      <c r="C8" s="147">
        <v>40149668</v>
      </c>
      <c r="D8" s="147">
        <f>SUM(B8+C8)</f>
        <v>169918391</v>
      </c>
      <c r="E8" s="4"/>
    </row>
    <row r="9" spans="1:5" ht="15">
      <c r="A9" s="88" t="s">
        <v>810</v>
      </c>
      <c r="B9" s="256">
        <f>+B7-B8</f>
        <v>43936968</v>
      </c>
      <c r="C9" s="256">
        <f>+C7-C8</f>
        <v>-39574082</v>
      </c>
      <c r="D9" s="256">
        <f>+D7-D8</f>
        <v>4362886</v>
      </c>
      <c r="E9" s="4"/>
    </row>
    <row r="10" spans="1:5" ht="15">
      <c r="A10" s="86" t="s">
        <v>811</v>
      </c>
      <c r="B10" s="255">
        <v>82959420</v>
      </c>
      <c r="C10" s="147">
        <v>40211815</v>
      </c>
      <c r="D10" s="147">
        <f>SUM(B10+C10)</f>
        <v>123171235</v>
      </c>
      <c r="E10" s="4"/>
    </row>
    <row r="11" spans="1:5" ht="15">
      <c r="A11" s="86" t="s">
        <v>812</v>
      </c>
      <c r="B11" s="255">
        <v>42130569</v>
      </c>
      <c r="C11" s="147">
        <v>0</v>
      </c>
      <c r="D11" s="147">
        <f>SUM(B11+C11)</f>
        <v>42130569</v>
      </c>
      <c r="E11" s="4"/>
    </row>
    <row r="12" spans="1:5" ht="15">
      <c r="A12" s="88" t="s">
        <v>813</v>
      </c>
      <c r="B12" s="256">
        <f>+B10-B11</f>
        <v>40828851</v>
      </c>
      <c r="C12" s="256">
        <f>+C10-C11</f>
        <v>40211815</v>
      </c>
      <c r="D12" s="256">
        <f>+D10-D11</f>
        <v>81040666</v>
      </c>
      <c r="E12" s="4"/>
    </row>
    <row r="13" spans="1:5" ht="15">
      <c r="A13" s="121" t="s">
        <v>814</v>
      </c>
      <c r="B13" s="257">
        <f>+B9+B12</f>
        <v>84765819</v>
      </c>
      <c r="C13" s="257">
        <f>+C9+C12</f>
        <v>637733</v>
      </c>
      <c r="D13" s="257">
        <f>+D9+D12</f>
        <v>85403552</v>
      </c>
      <c r="E13" s="4"/>
    </row>
    <row r="14" spans="1:5" ht="15">
      <c r="A14" s="86" t="s">
        <v>815</v>
      </c>
      <c r="B14" s="255">
        <v>0</v>
      </c>
      <c r="C14" s="147">
        <v>0</v>
      </c>
      <c r="D14" s="147">
        <f>SUM(B14+C14)</f>
        <v>0</v>
      </c>
      <c r="E14" s="4"/>
    </row>
    <row r="15" spans="1:5" ht="15">
      <c r="A15" s="86" t="s">
        <v>816</v>
      </c>
      <c r="B15" s="255">
        <v>0</v>
      </c>
      <c r="C15" s="154">
        <v>0</v>
      </c>
      <c r="D15" s="147">
        <f>SUM(B15+C15)</f>
        <v>0</v>
      </c>
      <c r="E15" s="4"/>
    </row>
    <row r="16" spans="1:5" ht="25.5">
      <c r="A16" s="88" t="s">
        <v>817</v>
      </c>
      <c r="B16" s="256">
        <f>+B14-B15</f>
        <v>0</v>
      </c>
      <c r="C16" s="256">
        <f>+C14-C15</f>
        <v>0</v>
      </c>
      <c r="D16" s="256">
        <f>+D14-D15</f>
        <v>0</v>
      </c>
      <c r="E16" s="4"/>
    </row>
    <row r="17" spans="1:5" ht="15">
      <c r="A17" s="86" t="s">
        <v>818</v>
      </c>
      <c r="B17" s="255">
        <v>0</v>
      </c>
      <c r="C17" s="154">
        <v>0</v>
      </c>
      <c r="D17" s="147">
        <f>SUM(B17+C17)</f>
        <v>0</v>
      </c>
      <c r="E17" s="4"/>
    </row>
    <row r="18" spans="1:5" ht="15">
      <c r="A18" s="86" t="s">
        <v>819</v>
      </c>
      <c r="B18" s="255">
        <v>0</v>
      </c>
      <c r="C18" s="154">
        <v>0</v>
      </c>
      <c r="D18" s="147">
        <f>SUM(B18+C18)</f>
        <v>0</v>
      </c>
      <c r="E18" s="4"/>
    </row>
    <row r="19" spans="1:5" ht="25.5">
      <c r="A19" s="88" t="s">
        <v>820</v>
      </c>
      <c r="B19" s="256">
        <f>+B17-B18</f>
        <v>0</v>
      </c>
      <c r="C19" s="256">
        <f>+C17-C18</f>
        <v>0</v>
      </c>
      <c r="D19" s="256">
        <f>+D17-D18</f>
        <v>0</v>
      </c>
      <c r="E19" s="4"/>
    </row>
    <row r="20" spans="1:5" ht="15">
      <c r="A20" s="126" t="s">
        <v>821</v>
      </c>
      <c r="B20" s="258">
        <f>+B16+B19</f>
        <v>0</v>
      </c>
      <c r="C20" s="258">
        <f>+C16+C19</f>
        <v>0</v>
      </c>
      <c r="D20" s="258">
        <f>+D16+D19</f>
        <v>0</v>
      </c>
      <c r="E20" s="4"/>
    </row>
    <row r="21" spans="1:5" ht="15">
      <c r="A21" s="88" t="s">
        <v>822</v>
      </c>
      <c r="B21" s="256">
        <f>+B13+B20</f>
        <v>84765819</v>
      </c>
      <c r="C21" s="256">
        <f>+C13+C20</f>
        <v>637733</v>
      </c>
      <c r="D21" s="256">
        <f>+D13+D20</f>
        <v>85403552</v>
      </c>
      <c r="E21" s="4"/>
    </row>
    <row r="22" spans="1:5" ht="25.5">
      <c r="A22" s="121" t="s">
        <v>823</v>
      </c>
      <c r="B22" s="259">
        <v>42130569</v>
      </c>
      <c r="C22" s="242">
        <v>0</v>
      </c>
      <c r="D22" s="260">
        <f>SUM(B22+C22)</f>
        <v>42130569</v>
      </c>
      <c r="E22" s="4"/>
    </row>
    <row r="23" spans="1:5" ht="15">
      <c r="A23" s="121" t="s">
        <v>0</v>
      </c>
      <c r="B23" s="257">
        <f>+B13-B22</f>
        <v>42635250</v>
      </c>
      <c r="C23" s="257">
        <f>+C13-C22</f>
        <v>637733</v>
      </c>
      <c r="D23" s="257">
        <f>+D13-D22</f>
        <v>43272983</v>
      </c>
      <c r="E23" s="4"/>
    </row>
    <row r="24" spans="1:5" ht="25.5">
      <c r="A24" s="126" t="s">
        <v>1</v>
      </c>
      <c r="B24" s="258">
        <v>0</v>
      </c>
      <c r="C24" s="258">
        <v>0</v>
      </c>
      <c r="D24" s="258">
        <v>0</v>
      </c>
      <c r="E24" s="4"/>
    </row>
    <row r="25" spans="1:5" ht="25.5">
      <c r="A25" s="126" t="s">
        <v>2</v>
      </c>
      <c r="B25" s="258">
        <v>0</v>
      </c>
      <c r="C25" s="258">
        <v>0</v>
      </c>
      <c r="D25" s="258">
        <v>0</v>
      </c>
      <c r="E25" s="4"/>
    </row>
    <row r="26" spans="1:5" ht="27" customHeight="1">
      <c r="A26" s="127" t="s">
        <v>4</v>
      </c>
      <c r="B26" s="242"/>
      <c r="C26" s="242"/>
      <c r="D26" s="242"/>
      <c r="E26" s="4"/>
    </row>
    <row r="27" spans="1:5" ht="15">
      <c r="A27" s="4"/>
      <c r="B27" s="4"/>
      <c r="C27" s="4"/>
      <c r="D27" s="4"/>
      <c r="E27" s="4"/>
    </row>
    <row r="28" spans="1:5" ht="15">
      <c r="A28" s="4"/>
      <c r="B28" s="4"/>
      <c r="C28" s="4"/>
      <c r="D28" s="4"/>
      <c r="E28" s="4"/>
    </row>
    <row r="29" spans="1:5" ht="15">
      <c r="A29" s="4"/>
      <c r="B29" s="4"/>
      <c r="C29" s="4"/>
      <c r="D29" s="4"/>
      <c r="E29" s="4"/>
    </row>
    <row r="30" spans="1:5" ht="15">
      <c r="A30" s="4"/>
      <c r="B30" s="4"/>
      <c r="C30" s="4"/>
      <c r="D30" s="4"/>
      <c r="E30" s="4"/>
    </row>
    <row r="31" spans="1:5" ht="15">
      <c r="A31" s="4"/>
      <c r="B31" s="4"/>
      <c r="C31" s="4"/>
      <c r="D31" s="4"/>
      <c r="E31" s="4"/>
    </row>
    <row r="32" spans="1:5" ht="15">
      <c r="A32" s="4"/>
      <c r="B32" s="4"/>
      <c r="C32" s="4"/>
      <c r="D32" s="4"/>
      <c r="E32" s="4"/>
    </row>
    <row r="33" spans="1:5" ht="15">
      <c r="A33" s="4"/>
      <c r="B33" s="4"/>
      <c r="C33" s="4"/>
      <c r="D33" s="4"/>
      <c r="E33" s="4"/>
    </row>
    <row r="34" spans="1:5" ht="15">
      <c r="A34" s="4"/>
      <c r="B34" s="4"/>
      <c r="C34" s="4"/>
      <c r="D34" s="4"/>
      <c r="E34" s="4"/>
    </row>
    <row r="35" spans="1:5" ht="15">
      <c r="A35" s="4"/>
      <c r="B35" s="4"/>
      <c r="C35" s="4"/>
      <c r="D35" s="4"/>
      <c r="E35" s="4"/>
    </row>
    <row r="36" spans="1:5" ht="15">
      <c r="A36" s="4"/>
      <c r="B36" s="4"/>
      <c r="C36" s="4"/>
      <c r="D36" s="4"/>
      <c r="E36" s="4"/>
    </row>
    <row r="37" spans="1:5" ht="15">
      <c r="A37" s="4"/>
      <c r="B37" s="4"/>
      <c r="C37" s="4"/>
      <c r="D37" s="4"/>
      <c r="E37" s="4"/>
    </row>
    <row r="38" spans="1:5" ht="15">
      <c r="A38" s="4"/>
      <c r="B38" s="4"/>
      <c r="C38" s="4"/>
      <c r="D38" s="4"/>
      <c r="E38" s="4"/>
    </row>
    <row r="39" spans="1:5" ht="15">
      <c r="A39" s="4"/>
      <c r="B39" s="4"/>
      <c r="C39" s="4"/>
      <c r="D39" s="4"/>
      <c r="E39" s="4"/>
    </row>
    <row r="40" spans="1:5" ht="15">
      <c r="A40" s="4"/>
      <c r="B40" s="4"/>
      <c r="C40" s="4"/>
      <c r="D40" s="4"/>
      <c r="E40" s="4"/>
    </row>
    <row r="41" spans="1:5" ht="15">
      <c r="A41" s="4"/>
      <c r="B41" s="4"/>
      <c r="C41" s="4"/>
      <c r="D41" s="4"/>
      <c r="E41" s="4"/>
    </row>
    <row r="42" spans="1:5" ht="15">
      <c r="A42" s="4"/>
      <c r="B42" s="4"/>
      <c r="C42" s="4"/>
      <c r="D42" s="4"/>
      <c r="E42" s="4"/>
    </row>
    <row r="43" spans="1:5" ht="15">
      <c r="A43" s="4"/>
      <c r="B43" s="4"/>
      <c r="C43" s="4"/>
      <c r="D43" s="4"/>
      <c r="E43" s="4"/>
    </row>
    <row r="44" spans="1:5" ht="15">
      <c r="A44" s="4"/>
      <c r="B44" s="4"/>
      <c r="C44" s="4"/>
      <c r="D44" s="4"/>
      <c r="E44" s="4"/>
    </row>
    <row r="45" spans="1:5" ht="15">
      <c r="A45" s="4"/>
      <c r="B45" s="4"/>
      <c r="C45" s="4"/>
      <c r="D45" s="4"/>
      <c r="E45" s="4"/>
    </row>
    <row r="46" spans="1:5" ht="15">
      <c r="A46" s="4"/>
      <c r="B46" s="4"/>
      <c r="C46" s="4"/>
      <c r="D46" s="4"/>
      <c r="E46" s="4"/>
    </row>
    <row r="47" spans="1:5" ht="15">
      <c r="A47" s="4"/>
      <c r="B47" s="4"/>
      <c r="C47" s="4"/>
      <c r="D47" s="4"/>
      <c r="E47" s="4"/>
    </row>
    <row r="48" spans="1:5" ht="15">
      <c r="A48" s="4"/>
      <c r="B48" s="4"/>
      <c r="C48" s="4"/>
      <c r="D48" s="4"/>
      <c r="E48" s="4"/>
    </row>
    <row r="49" spans="1:5" ht="15">
      <c r="A49" s="4"/>
      <c r="B49" s="4"/>
      <c r="C49" s="4"/>
      <c r="D49" s="4"/>
      <c r="E49" s="4"/>
    </row>
    <row r="50" spans="1:5" ht="15">
      <c r="A50" s="4"/>
      <c r="B50" s="4"/>
      <c r="C50" s="4"/>
      <c r="D50" s="4"/>
      <c r="E50" s="4"/>
    </row>
    <row r="51" spans="1:5" ht="15">
      <c r="A51" s="4"/>
      <c r="B51" s="4"/>
      <c r="C51" s="4"/>
      <c r="D51" s="4"/>
      <c r="E51" s="4"/>
    </row>
    <row r="52" spans="1:5" ht="15">
      <c r="A52" s="4"/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">
      <c r="A55" s="4"/>
      <c r="B55" s="4"/>
      <c r="C55" s="4"/>
      <c r="D55" s="4"/>
      <c r="E55" s="4"/>
    </row>
    <row r="56" spans="1:5" ht="15">
      <c r="A56" s="4"/>
      <c r="B56" s="4"/>
      <c r="C56" s="4"/>
      <c r="D56" s="4"/>
      <c r="E56" s="4"/>
    </row>
    <row r="57" spans="1:5" ht="15">
      <c r="A57" s="4"/>
      <c r="B57" s="4"/>
      <c r="C57" s="4"/>
      <c r="D57" s="4"/>
      <c r="E57" s="4"/>
    </row>
    <row r="58" spans="1:5" ht="15">
      <c r="A58" s="4"/>
      <c r="B58" s="4"/>
      <c r="C58" s="4"/>
      <c r="D58" s="4"/>
      <c r="E58" s="4"/>
    </row>
    <row r="59" spans="1:5" ht="15">
      <c r="A59" s="4"/>
      <c r="B59" s="4"/>
      <c r="C59" s="4"/>
      <c r="D59" s="4"/>
      <c r="E59" s="4"/>
    </row>
    <row r="60" spans="1:5" ht="15">
      <c r="A60" s="4"/>
      <c r="B60" s="4"/>
      <c r="C60" s="4"/>
      <c r="D60" s="4"/>
      <c r="E60" s="4"/>
    </row>
    <row r="61" spans="1:5" ht="15">
      <c r="A61" s="4"/>
      <c r="B61" s="4"/>
      <c r="C61" s="4"/>
      <c r="D61" s="4"/>
      <c r="E61" s="4"/>
    </row>
    <row r="62" spans="1:5" ht="15">
      <c r="A62" s="4"/>
      <c r="B62" s="4"/>
      <c r="C62" s="4"/>
      <c r="D62" s="4"/>
      <c r="E62" s="4"/>
    </row>
    <row r="63" spans="1:5" ht="15">
      <c r="A63" s="4"/>
      <c r="B63" s="4"/>
      <c r="C63" s="4"/>
      <c r="D63" s="4"/>
      <c r="E63" s="4"/>
    </row>
    <row r="64" spans="1:5" ht="15">
      <c r="A64" s="4"/>
      <c r="B64" s="4"/>
      <c r="C64" s="4"/>
      <c r="D64" s="4"/>
      <c r="E64" s="4"/>
    </row>
    <row r="65" spans="1:5" ht="15">
      <c r="A65" s="4"/>
      <c r="B65" s="4"/>
      <c r="C65" s="4"/>
      <c r="D65" s="4"/>
      <c r="E65" s="4"/>
    </row>
    <row r="66" spans="1:5" ht="15">
      <c r="A66" s="4"/>
      <c r="B66" s="4"/>
      <c r="C66" s="4"/>
      <c r="D66" s="4"/>
      <c r="E66" s="4"/>
    </row>
    <row r="67" spans="1:5" ht="15">
      <c r="A67" s="4"/>
      <c r="B67" s="4"/>
      <c r="C67" s="4"/>
      <c r="D67" s="4"/>
      <c r="E67" s="4"/>
    </row>
    <row r="68" spans="1:5" ht="15">
      <c r="A68" s="4"/>
      <c r="B68" s="4"/>
      <c r="C68" s="4"/>
      <c r="D68" s="4"/>
      <c r="E68" s="4"/>
    </row>
    <row r="69" spans="1:5" ht="15">
      <c r="A69" s="4"/>
      <c r="B69" s="4"/>
      <c r="C69" s="4"/>
      <c r="D69" s="4"/>
      <c r="E69" s="4"/>
    </row>
    <row r="70" spans="1:5" ht="15">
      <c r="A70" s="4"/>
      <c r="B70" s="4"/>
      <c r="C70" s="4"/>
      <c r="D70" s="4"/>
      <c r="E70" s="4"/>
    </row>
    <row r="71" spans="1:5" ht="15">
      <c r="A71" s="4"/>
      <c r="B71" s="4"/>
      <c r="C71" s="4"/>
      <c r="D71" s="4"/>
      <c r="E71" s="4"/>
    </row>
    <row r="72" spans="1:5" ht="15">
      <c r="A72" s="4"/>
      <c r="B72" s="4"/>
      <c r="C72" s="4"/>
      <c r="D72" s="4"/>
      <c r="E72" s="4"/>
    </row>
    <row r="73" spans="1:5" ht="15">
      <c r="A73" s="4"/>
      <c r="B73" s="4"/>
      <c r="C73" s="4"/>
      <c r="D73" s="4"/>
      <c r="E73" s="4"/>
    </row>
    <row r="74" spans="1:5" ht="15">
      <c r="A74" s="4"/>
      <c r="B74" s="4"/>
      <c r="C74" s="4"/>
      <c r="D74" s="4"/>
      <c r="E74" s="4"/>
    </row>
    <row r="75" spans="1:5" ht="15">
      <c r="A75" s="4"/>
      <c r="B75" s="4"/>
      <c r="C75" s="4"/>
      <c r="D75" s="4"/>
      <c r="E75" s="4"/>
    </row>
    <row r="76" spans="1:5" ht="15">
      <c r="A76" s="4"/>
      <c r="B76" s="4"/>
      <c r="C76" s="4"/>
      <c r="D76" s="4"/>
      <c r="E76" s="4"/>
    </row>
    <row r="77" spans="1:5" ht="15">
      <c r="A77" s="4"/>
      <c r="B77" s="4"/>
      <c r="C77" s="4"/>
      <c r="D77" s="4"/>
      <c r="E77" s="4"/>
    </row>
    <row r="78" spans="1:5" ht="15">
      <c r="A78" s="4"/>
      <c r="B78" s="4"/>
      <c r="C78" s="4"/>
      <c r="D78" s="4"/>
      <c r="E78" s="4"/>
    </row>
    <row r="79" spans="1:5" ht="15">
      <c r="A79" s="4"/>
      <c r="B79" s="4"/>
      <c r="C79" s="4"/>
      <c r="D79" s="4"/>
      <c r="E79" s="4"/>
    </row>
    <row r="80" spans="1:5" ht="15">
      <c r="A80" s="4"/>
      <c r="B80" s="4"/>
      <c r="C80" s="4"/>
      <c r="D80" s="4"/>
      <c r="E80" s="4"/>
    </row>
    <row r="81" spans="1:5" ht="15">
      <c r="A81" s="4"/>
      <c r="B81" s="4"/>
      <c r="C81" s="4"/>
      <c r="D81" s="4"/>
      <c r="E81" s="4"/>
    </row>
  </sheetData>
  <sheetProtection/>
  <mergeCells count="2">
    <mergeCell ref="A3:D3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33"/>
  <sheetViews>
    <sheetView zoomScalePageLayoutView="0" workbookViewId="0" topLeftCell="A4">
      <selection activeCell="D16" sqref="D16"/>
    </sheetView>
  </sheetViews>
  <sheetFormatPr defaultColWidth="9.140625" defaultRowHeight="15"/>
  <cols>
    <col min="1" max="1" width="85.57421875" style="0" customWidth="1"/>
    <col min="2" max="2" width="15.7109375" style="0" bestFit="1" customWidth="1"/>
    <col min="3" max="3" width="15.421875" style="0" customWidth="1"/>
    <col min="4" max="4" width="15.7109375" style="0" bestFit="1" customWidth="1"/>
  </cols>
  <sheetData>
    <row r="1" ht="15">
      <c r="B1" t="s">
        <v>957</v>
      </c>
    </row>
    <row r="2" ht="18">
      <c r="A2" s="72" t="s">
        <v>991</v>
      </c>
    </row>
    <row r="3" ht="50.25" customHeight="1">
      <c r="A3" s="59" t="s">
        <v>458</v>
      </c>
    </row>
    <row r="4" spans="3:4" ht="15">
      <c r="C4" s="128"/>
      <c r="D4" t="s">
        <v>896</v>
      </c>
    </row>
    <row r="5" spans="1:9" ht="30">
      <c r="A5" s="26" t="s">
        <v>765</v>
      </c>
      <c r="B5" s="219" t="s">
        <v>766</v>
      </c>
      <c r="C5" s="220" t="s">
        <v>994</v>
      </c>
      <c r="D5" s="220" t="s">
        <v>995</v>
      </c>
      <c r="E5" s="4"/>
      <c r="F5" s="4"/>
      <c r="G5" s="4"/>
      <c r="H5" s="4"/>
      <c r="I5" s="4"/>
    </row>
    <row r="6" spans="1:9" ht="15">
      <c r="A6" s="37" t="s">
        <v>6</v>
      </c>
      <c r="B6" s="129">
        <f>'kiemelt ei óvoda'!B6+'kiemelt ei önk'!B6</f>
        <v>44085700</v>
      </c>
      <c r="C6" s="129">
        <f>'kiemelt ei óvoda'!C6+'kiemelt ei önk'!C6</f>
        <v>47470418</v>
      </c>
      <c r="D6" s="129">
        <f>'kiemelt ei óvoda'!D6+'kiemelt ei önk'!D6</f>
        <v>46211763</v>
      </c>
      <c r="E6" s="4"/>
      <c r="F6" s="4"/>
      <c r="G6" s="4"/>
      <c r="H6" s="4"/>
      <c r="I6" s="4"/>
    </row>
    <row r="7" spans="1:9" ht="15">
      <c r="A7" s="37" t="s">
        <v>7</v>
      </c>
      <c r="B7" s="129">
        <f>'kiemelt ei óvoda'!B7+'kiemelt ei önk'!B7</f>
        <v>8504287</v>
      </c>
      <c r="C7" s="129">
        <f>'kiemelt ei óvoda'!C7+'kiemelt ei önk'!C7</f>
        <v>8754738</v>
      </c>
      <c r="D7" s="129">
        <f>'kiemelt ei óvoda'!D7+'kiemelt ei önk'!D7</f>
        <v>8094271</v>
      </c>
      <c r="E7" s="4"/>
      <c r="F7" s="4"/>
      <c r="G7" s="4"/>
      <c r="H7" s="4"/>
      <c r="I7" s="4"/>
    </row>
    <row r="8" spans="1:9" ht="15">
      <c r="A8" s="37" t="s">
        <v>8</v>
      </c>
      <c r="B8" s="129">
        <f>'kiemelt ei óvoda'!B8+'kiemelt ei önk'!B8</f>
        <v>79534283</v>
      </c>
      <c r="C8" s="129">
        <f>'kiemelt ei óvoda'!C8+'kiemelt ei önk'!C8</f>
        <v>78983351</v>
      </c>
      <c r="D8" s="129">
        <f>'kiemelt ei óvoda'!D8+'kiemelt ei önk'!D8</f>
        <v>65134055</v>
      </c>
      <c r="E8" s="4"/>
      <c r="F8" s="4"/>
      <c r="G8" s="4"/>
      <c r="H8" s="4"/>
      <c r="I8" s="4"/>
    </row>
    <row r="9" spans="1:9" ht="15">
      <c r="A9" s="37" t="s">
        <v>9</v>
      </c>
      <c r="B9" s="129">
        <f>'kiemelt ei óvoda'!B9+'kiemelt ei önk'!B9</f>
        <v>5250000</v>
      </c>
      <c r="C9" s="129">
        <f>'kiemelt ei óvoda'!C9+'kiemelt ei önk'!C9</f>
        <v>6345000</v>
      </c>
      <c r="D9" s="129">
        <f>'kiemelt ei óvoda'!D9+'kiemelt ei önk'!D9</f>
        <v>6200000</v>
      </c>
      <c r="E9" s="4"/>
      <c r="F9" s="4"/>
      <c r="G9" s="4"/>
      <c r="H9" s="4"/>
      <c r="I9" s="4"/>
    </row>
    <row r="10" spans="1:9" ht="15">
      <c r="A10" s="37" t="s">
        <v>10</v>
      </c>
      <c r="B10" s="129">
        <f>'kiemelt ei óvoda'!B10+'kiemelt ei önk'!B10</f>
        <v>28696797</v>
      </c>
      <c r="C10" s="129">
        <f>'kiemelt ei óvoda'!C10+'kiemelt ei önk'!C10</f>
        <v>35598272</v>
      </c>
      <c r="D10" s="129">
        <f>'kiemelt ei óvoda'!D10+'kiemelt ei önk'!D10</f>
        <v>8876123</v>
      </c>
      <c r="E10" s="4"/>
      <c r="F10" s="4"/>
      <c r="G10" s="4"/>
      <c r="H10" s="4"/>
      <c r="I10" s="4"/>
    </row>
    <row r="11" spans="1:9" ht="15">
      <c r="A11" s="37" t="s">
        <v>11</v>
      </c>
      <c r="B11" s="129">
        <f>'kiemelt ei óvoda'!B11+'kiemelt ei önk'!B11</f>
        <v>16741416</v>
      </c>
      <c r="C11" s="129">
        <f>'kiemelt ei óvoda'!C11+'kiemelt ei önk'!C11</f>
        <v>32721885</v>
      </c>
      <c r="D11" s="129">
        <f>'kiemelt ei óvoda'!D11+'kiemelt ei önk'!D11</f>
        <v>23205906</v>
      </c>
      <c r="E11" s="4"/>
      <c r="F11" s="4"/>
      <c r="G11" s="4"/>
      <c r="H11" s="4"/>
      <c r="I11" s="4"/>
    </row>
    <row r="12" spans="1:9" ht="15">
      <c r="A12" s="37" t="s">
        <v>12</v>
      </c>
      <c r="B12" s="129">
        <f>'kiemelt ei óvoda'!B12+'kiemelt ei önk'!B12</f>
        <v>40871158</v>
      </c>
      <c r="C12" s="129">
        <f>'kiemelt ei óvoda'!C12+'kiemelt ei önk'!C12</f>
        <v>50484827</v>
      </c>
      <c r="D12" s="129">
        <f>'kiemelt ei óvoda'!D12+'kiemelt ei önk'!D12</f>
        <v>12196273</v>
      </c>
      <c r="E12" s="4"/>
      <c r="F12" s="4"/>
      <c r="G12" s="4"/>
      <c r="H12" s="4"/>
      <c r="I12" s="4"/>
    </row>
    <row r="13" spans="1:9" ht="15">
      <c r="A13" s="37" t="s">
        <v>13</v>
      </c>
      <c r="B13" s="129">
        <f>'kiemelt ei óvoda'!B13+'kiemelt ei önk'!B13</f>
        <v>51609742</v>
      </c>
      <c r="C13" s="129">
        <f>'kiemelt ei óvoda'!C13+'kiemelt ei önk'!C13</f>
        <v>49248028</v>
      </c>
      <c r="D13" s="129">
        <f>'kiemelt ei óvoda'!D13+'kiemelt ei önk'!D13</f>
        <v>40149668</v>
      </c>
      <c r="E13" s="4"/>
      <c r="F13" s="4"/>
      <c r="G13" s="4"/>
      <c r="H13" s="4"/>
      <c r="I13" s="4"/>
    </row>
    <row r="14" spans="1:9" ht="15">
      <c r="A14" s="38" t="s">
        <v>5</v>
      </c>
      <c r="B14" s="130">
        <f>SUM(B6:B13)</f>
        <v>275293383</v>
      </c>
      <c r="C14" s="130">
        <f>SUM(C6:C13)</f>
        <v>309606519</v>
      </c>
      <c r="D14" s="130">
        <f>SUM(D6:D13)</f>
        <v>210068059</v>
      </c>
      <c r="E14" s="4"/>
      <c r="F14" s="4"/>
      <c r="G14" s="4"/>
      <c r="H14" s="4"/>
      <c r="I14" s="4"/>
    </row>
    <row r="15" spans="1:9" ht="15">
      <c r="A15" s="38" t="s">
        <v>14</v>
      </c>
      <c r="B15" s="130">
        <f>+'kiemelt ei óvoda'!B15+'kiemelt ei önk'!B15</f>
        <v>39400044</v>
      </c>
      <c r="C15" s="130">
        <f>+'kiemelt ei óvoda'!C15+'kiemelt ei önk'!C15</f>
        <v>37127760</v>
      </c>
      <c r="D15" s="130">
        <f>+'kiemelt ei óvoda'!D15+'kiemelt ei önk'!D15</f>
        <v>37127760</v>
      </c>
      <c r="E15" s="4"/>
      <c r="F15" s="4"/>
      <c r="G15" s="4"/>
      <c r="H15" s="4"/>
      <c r="I15" s="4"/>
    </row>
    <row r="16" spans="1:9" ht="15">
      <c r="A16" s="62" t="s">
        <v>456</v>
      </c>
      <c r="B16" s="212">
        <f>SUM(B14+B15)</f>
        <v>314693427</v>
      </c>
      <c r="C16" s="212">
        <f>SUM(C14+C15)</f>
        <v>346734279</v>
      </c>
      <c r="D16" s="212">
        <f>SUM(D14+D15)</f>
        <v>247195819</v>
      </c>
      <c r="E16" s="4"/>
      <c r="F16" s="4"/>
      <c r="G16" s="4"/>
      <c r="H16" s="4"/>
      <c r="I16" s="4"/>
    </row>
    <row r="17" spans="1:9" ht="15">
      <c r="A17" s="37" t="s">
        <v>16</v>
      </c>
      <c r="B17" s="129">
        <f>+'kiemelt ei óvoda'!B17+'kiemelt ei önk'!B17</f>
        <v>83256604</v>
      </c>
      <c r="C17" s="129">
        <f>+'kiemelt ei óvoda'!C17+'kiemelt ei önk'!C17</f>
        <v>92485419</v>
      </c>
      <c r="D17" s="129">
        <f>+'kiemelt ei óvoda'!D17+'kiemelt ei önk'!D17</f>
        <v>91195227</v>
      </c>
      <c r="E17" s="4"/>
      <c r="F17" s="4"/>
      <c r="G17" s="4"/>
      <c r="H17" s="4"/>
      <c r="I17" s="4"/>
    </row>
    <row r="18" spans="1:9" ht="15">
      <c r="A18" s="37" t="s">
        <v>17</v>
      </c>
      <c r="B18" s="129">
        <f>+'kiemelt ei óvoda'!B18+'kiemelt ei önk'!B18</f>
        <v>29512707</v>
      </c>
      <c r="C18" s="129">
        <f>+'kiemelt ei óvoda'!C18+'kiemelt ei önk'!C18</f>
        <v>50199717</v>
      </c>
      <c r="D18" s="129">
        <f>+'kiemelt ei óvoda'!D18+'kiemelt ei önk'!D18</f>
        <v>41848675</v>
      </c>
      <c r="E18" s="4"/>
      <c r="F18" s="4"/>
      <c r="G18" s="4"/>
      <c r="H18" s="4"/>
      <c r="I18" s="4"/>
    </row>
    <row r="19" spans="1:9" ht="15">
      <c r="A19" s="37" t="s">
        <v>18</v>
      </c>
      <c r="B19" s="129">
        <f>+'kiemelt ei óvoda'!B19+'kiemelt ei önk'!B19</f>
        <v>26860000</v>
      </c>
      <c r="C19" s="129">
        <f>+'kiemelt ei óvoda'!C19+'kiemelt ei önk'!C19</f>
        <v>26860000</v>
      </c>
      <c r="D19" s="129">
        <f>+'kiemelt ei óvoda'!D19+'kiemelt ei önk'!D19</f>
        <v>25169354</v>
      </c>
      <c r="E19" s="4"/>
      <c r="F19" s="4"/>
      <c r="G19" s="4"/>
      <c r="H19" s="4"/>
      <c r="I19" s="4"/>
    </row>
    <row r="20" spans="1:9" ht="15">
      <c r="A20" s="37" t="s">
        <v>19</v>
      </c>
      <c r="B20" s="129">
        <f>+'kiemelt ei óvoda'!B20+'kiemelt ei önk'!B20</f>
        <v>14884497</v>
      </c>
      <c r="C20" s="129">
        <f>+'kiemelt ei óvoda'!C20+'kiemelt ei önk'!C20</f>
        <v>15274990</v>
      </c>
      <c r="D20" s="129">
        <f>+'kiemelt ei óvoda'!D20+'kiemelt ei önk'!D20</f>
        <v>13233021</v>
      </c>
      <c r="E20" s="4"/>
      <c r="F20" s="4"/>
      <c r="G20" s="4"/>
      <c r="H20" s="4"/>
      <c r="I20" s="4"/>
    </row>
    <row r="21" spans="1:9" ht="15">
      <c r="A21" s="37" t="s">
        <v>20</v>
      </c>
      <c r="B21" s="129">
        <f>+'kiemelt ei óvoda'!B21+'kiemelt ei önk'!B21</f>
        <v>2500000</v>
      </c>
      <c r="C21" s="129">
        <f>+'kiemelt ei óvoda'!C21+'kiemelt ei önk'!C21</f>
        <v>2500000</v>
      </c>
      <c r="D21" s="129">
        <f>+'kiemelt ei óvoda'!D21+'kiemelt ei önk'!D21</f>
        <v>2700000</v>
      </c>
      <c r="E21" s="4"/>
      <c r="F21" s="4"/>
      <c r="G21" s="4"/>
      <c r="H21" s="4"/>
      <c r="I21" s="4"/>
    </row>
    <row r="22" spans="1:9" ht="15">
      <c r="A22" s="37" t="s">
        <v>21</v>
      </c>
      <c r="B22" s="129">
        <f>+'kiemelt ei óvoda'!B22+'kiemelt ei önk'!B22</f>
        <v>0</v>
      </c>
      <c r="C22" s="129">
        <f>+'kiemelt ei óvoda'!C22+'kiemelt ei önk'!C22</f>
        <v>0</v>
      </c>
      <c r="D22" s="129">
        <f>+'kiemelt ei óvoda'!D22+'kiemelt ei önk'!D22</f>
        <v>0</v>
      </c>
      <c r="E22" s="4"/>
      <c r="F22" s="4"/>
      <c r="G22" s="4"/>
      <c r="H22" s="4"/>
      <c r="I22" s="4"/>
    </row>
    <row r="23" spans="1:9" ht="15">
      <c r="A23" s="37" t="s">
        <v>22</v>
      </c>
      <c r="B23" s="129">
        <f>+'kiemelt ei óvoda'!B23+'kiemelt ei önk'!B23</f>
        <v>0</v>
      </c>
      <c r="C23" s="129">
        <f>+'kiemelt ei óvoda'!C23+'kiemelt ei önk'!C23</f>
        <v>0</v>
      </c>
      <c r="D23" s="129">
        <f>+'kiemelt ei óvoda'!D23+'kiemelt ei önk'!D23</f>
        <v>135000</v>
      </c>
      <c r="E23" s="4"/>
      <c r="F23" s="4"/>
      <c r="G23" s="4"/>
      <c r="H23" s="4"/>
      <c r="I23" s="4"/>
    </row>
    <row r="24" spans="1:9" ht="15">
      <c r="A24" s="38" t="s">
        <v>15</v>
      </c>
      <c r="B24" s="130">
        <f>SUM(B17:B23)</f>
        <v>157013808</v>
      </c>
      <c r="C24" s="130">
        <f>SUM(C17:C23)</f>
        <v>187320126</v>
      </c>
      <c r="D24" s="130">
        <f>SUM(D17:D23)</f>
        <v>174281277</v>
      </c>
      <c r="E24" s="4"/>
      <c r="G24" s="4"/>
      <c r="H24" s="4"/>
      <c r="I24" s="4"/>
    </row>
    <row r="25" spans="1:9" ht="15">
      <c r="A25" s="38" t="s">
        <v>23</v>
      </c>
      <c r="B25" s="130">
        <f>+'kiemelt ei óvoda'!B25+'kiemelt ei önk'!B25</f>
        <v>300756545</v>
      </c>
      <c r="C25" s="130">
        <f>+'kiemelt ei óvoda'!C25+'kiemelt ei önk'!C25</f>
        <v>333988029</v>
      </c>
      <c r="D25" s="130">
        <f>+'kiemelt ei óvoda'!D25+'kiemelt ei önk'!D25</f>
        <v>333988029</v>
      </c>
      <c r="E25" s="4"/>
      <c r="F25" s="4"/>
      <c r="G25" s="4"/>
      <c r="H25" s="4"/>
      <c r="I25" s="4"/>
    </row>
    <row r="26" spans="1:9" ht="15">
      <c r="A26" s="62" t="s">
        <v>457</v>
      </c>
      <c r="B26" s="212">
        <f>SUM(B24+B25)</f>
        <v>457770353</v>
      </c>
      <c r="C26" s="212">
        <f>SUM(C24+C25)</f>
        <v>521308155</v>
      </c>
      <c r="D26" s="212">
        <f>SUM(D24+D25)</f>
        <v>508269306</v>
      </c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D45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5.00390625" style="0" customWidth="1"/>
    <col min="2" max="2" width="15.8515625" style="0" customWidth="1"/>
    <col min="3" max="3" width="14.421875" style="0" customWidth="1"/>
    <col min="4" max="4" width="14.28125" style="0" customWidth="1"/>
  </cols>
  <sheetData>
    <row r="1" ht="15">
      <c r="B1" t="s">
        <v>967</v>
      </c>
    </row>
    <row r="2" spans="1:4" ht="21" customHeight="1">
      <c r="A2" s="428" t="s">
        <v>827</v>
      </c>
      <c r="B2" s="427"/>
      <c r="C2" s="427"/>
      <c r="D2" s="427"/>
    </row>
    <row r="3" spans="1:4" ht="21" customHeight="1">
      <c r="A3" s="383" t="s">
        <v>893</v>
      </c>
      <c r="B3" s="427"/>
      <c r="C3" s="427"/>
      <c r="D3" s="427"/>
    </row>
    <row r="4" spans="1:4" ht="18">
      <c r="A4" s="59"/>
      <c r="B4" s="124"/>
      <c r="C4" s="124"/>
      <c r="D4" s="124"/>
    </row>
    <row r="5" spans="1:4" ht="15">
      <c r="A5" s="152" t="s">
        <v>827</v>
      </c>
      <c r="B5" s="4"/>
      <c r="C5" s="4"/>
      <c r="D5" s="4"/>
    </row>
    <row r="6" spans="1:4" ht="38.25">
      <c r="A6" s="38" t="s">
        <v>587</v>
      </c>
      <c r="B6" s="123" t="s">
        <v>997</v>
      </c>
      <c r="C6" s="123" t="s">
        <v>760</v>
      </c>
      <c r="D6" s="123" t="s">
        <v>998</v>
      </c>
    </row>
    <row r="7" spans="1:4" ht="15">
      <c r="A7" s="86" t="s">
        <v>789</v>
      </c>
      <c r="B7" s="223">
        <v>49624137</v>
      </c>
      <c r="C7" s="223"/>
      <c r="D7" s="87">
        <v>30657765</v>
      </c>
    </row>
    <row r="8" spans="1:4" ht="30">
      <c r="A8" s="86" t="s">
        <v>790</v>
      </c>
      <c r="B8" s="223">
        <v>8115848</v>
      </c>
      <c r="C8" s="223"/>
      <c r="D8" s="87">
        <v>12018038</v>
      </c>
    </row>
    <row r="9" spans="1:4" ht="15">
      <c r="A9" s="86" t="s">
        <v>791</v>
      </c>
      <c r="B9" s="223">
        <v>0</v>
      </c>
      <c r="C9" s="223"/>
      <c r="D9" s="87">
        <v>0</v>
      </c>
    </row>
    <row r="10" spans="1:4" ht="25.5">
      <c r="A10" s="88" t="s">
        <v>792</v>
      </c>
      <c r="B10" s="224">
        <f>SUM(B7:B9)</f>
        <v>57739985</v>
      </c>
      <c r="C10" s="224">
        <f>SUM(C7:C9)</f>
        <v>0</v>
      </c>
      <c r="D10" s="89">
        <f>SUM(D7:D9)</f>
        <v>42675803</v>
      </c>
    </row>
    <row r="11" spans="1:4" ht="15">
      <c r="A11" s="86" t="s">
        <v>793</v>
      </c>
      <c r="B11" s="223">
        <v>0</v>
      </c>
      <c r="C11" s="223"/>
      <c r="D11" s="87">
        <v>0</v>
      </c>
    </row>
    <row r="12" spans="1:4" ht="15">
      <c r="A12" s="86" t="s">
        <v>794</v>
      </c>
      <c r="B12" s="223">
        <v>0</v>
      </c>
      <c r="C12" s="223"/>
      <c r="D12" s="87">
        <v>0</v>
      </c>
    </row>
    <row r="13" spans="1:4" ht="25.5">
      <c r="A13" s="88" t="s">
        <v>795</v>
      </c>
      <c r="B13" s="224">
        <f>SUM(B11:B12)</f>
        <v>0</v>
      </c>
      <c r="C13" s="224">
        <f>SUM(C11:C12)</f>
        <v>0</v>
      </c>
      <c r="D13" s="89">
        <f>SUM(D11:D12)</f>
        <v>0</v>
      </c>
    </row>
    <row r="14" spans="1:4" ht="30">
      <c r="A14" s="86" t="s">
        <v>796</v>
      </c>
      <c r="B14" s="87">
        <v>80640708</v>
      </c>
      <c r="C14" s="223"/>
      <c r="D14" s="87">
        <v>82352185</v>
      </c>
    </row>
    <row r="15" spans="1:4" ht="30">
      <c r="A15" s="86" t="s">
        <v>797</v>
      </c>
      <c r="B15" s="87">
        <v>8638974</v>
      </c>
      <c r="C15" s="223"/>
      <c r="D15" s="87">
        <v>14145160</v>
      </c>
    </row>
    <row r="16" spans="1:4" ht="30">
      <c r="A16" s="86" t="s">
        <v>915</v>
      </c>
      <c r="B16" s="87">
        <v>5251666</v>
      </c>
      <c r="C16" s="223">
        <v>0</v>
      </c>
      <c r="D16" s="87">
        <v>29750317</v>
      </c>
    </row>
    <row r="17" spans="1:4" ht="15">
      <c r="A17" s="86" t="s">
        <v>914</v>
      </c>
      <c r="B17" s="87">
        <v>76193607</v>
      </c>
      <c r="C17" s="223"/>
      <c r="D17" s="87">
        <v>15560930</v>
      </c>
    </row>
    <row r="18" spans="1:4" ht="25.5">
      <c r="A18" s="88" t="s">
        <v>798</v>
      </c>
      <c r="B18" s="224">
        <f>SUM(B14:B17)</f>
        <v>170724955</v>
      </c>
      <c r="C18" s="224">
        <f>SUM(C14:C17)</f>
        <v>0</v>
      </c>
      <c r="D18" s="89">
        <f>SUM(D14:D17)</f>
        <v>141808592</v>
      </c>
    </row>
    <row r="19" spans="1:4" ht="15">
      <c r="A19" s="86" t="s">
        <v>916</v>
      </c>
      <c r="B19" s="87">
        <v>5287755</v>
      </c>
      <c r="C19" s="223"/>
      <c r="D19" s="87">
        <v>6847815</v>
      </c>
    </row>
    <row r="20" spans="1:4" ht="15">
      <c r="A20" s="86" t="s">
        <v>917</v>
      </c>
      <c r="B20" s="87">
        <v>27313904</v>
      </c>
      <c r="C20" s="223"/>
      <c r="D20" s="87">
        <v>34340424</v>
      </c>
    </row>
    <row r="21" spans="1:4" ht="15">
      <c r="A21" s="86" t="s">
        <v>918</v>
      </c>
      <c r="B21" s="223">
        <v>0</v>
      </c>
      <c r="C21" s="223"/>
      <c r="D21" s="87">
        <v>0</v>
      </c>
    </row>
    <row r="22" spans="1:4" ht="15">
      <c r="A22" s="86" t="s">
        <v>919</v>
      </c>
      <c r="B22" s="223">
        <v>49839</v>
      </c>
      <c r="C22" s="223"/>
      <c r="D22" s="87">
        <v>0</v>
      </c>
    </row>
    <row r="23" spans="1:4" ht="25.5">
      <c r="A23" s="88" t="s">
        <v>799</v>
      </c>
      <c r="B23" s="224">
        <f>SUM(B19:B22)</f>
        <v>32651498</v>
      </c>
      <c r="C23" s="224">
        <f>SUM(C19:C22)</f>
        <v>0</v>
      </c>
      <c r="D23" s="89">
        <f>SUM(D19:D22)</f>
        <v>41188239</v>
      </c>
    </row>
    <row r="24" spans="1:4" ht="15">
      <c r="A24" s="86" t="s">
        <v>920</v>
      </c>
      <c r="B24" s="87">
        <v>10449839</v>
      </c>
      <c r="C24" s="223"/>
      <c r="D24" s="87">
        <v>13195873</v>
      </c>
    </row>
    <row r="25" spans="1:4" ht="15">
      <c r="A25" s="86" t="s">
        <v>921</v>
      </c>
      <c r="B25" s="87">
        <v>7151246</v>
      </c>
      <c r="C25" s="223"/>
      <c r="D25" s="87">
        <v>8932726</v>
      </c>
    </row>
    <row r="26" spans="1:4" ht="15">
      <c r="A26" s="86" t="s">
        <v>922</v>
      </c>
      <c r="B26" s="87">
        <v>2841993</v>
      </c>
      <c r="C26" s="223"/>
      <c r="D26" s="87">
        <v>3615521</v>
      </c>
    </row>
    <row r="27" spans="1:4" ht="25.5">
      <c r="A27" s="88" t="s">
        <v>800</v>
      </c>
      <c r="B27" s="224">
        <f>SUM(B24:B26)</f>
        <v>20443078</v>
      </c>
      <c r="C27" s="224">
        <f>SUM(C24:C26)</f>
        <v>0</v>
      </c>
      <c r="D27" s="89">
        <f>SUM(D24:D26)</f>
        <v>25744120</v>
      </c>
    </row>
    <row r="28" spans="1:4" ht="15">
      <c r="A28" s="88" t="s">
        <v>801</v>
      </c>
      <c r="B28" s="314">
        <v>42485810</v>
      </c>
      <c r="C28" s="314"/>
      <c r="D28" s="314">
        <v>57848777</v>
      </c>
    </row>
    <row r="29" spans="1:4" ht="15">
      <c r="A29" s="88" t="s">
        <v>802</v>
      </c>
      <c r="B29" s="314">
        <v>143498764</v>
      </c>
      <c r="C29" s="314"/>
      <c r="D29" s="314">
        <v>75733553</v>
      </c>
    </row>
    <row r="30" spans="1:4" ht="25.5">
      <c r="A30" s="88" t="s">
        <v>803</v>
      </c>
      <c r="B30" s="224">
        <f>+B10+B13+B18-B23-B27-B28-B29</f>
        <v>-10614210</v>
      </c>
      <c r="C30" s="224">
        <f>+C10+C13+C18-C23-C27-C28-C29</f>
        <v>0</v>
      </c>
      <c r="D30" s="89">
        <f>+D10+D13+D18-D23-D27-D28-D29</f>
        <v>-16030294</v>
      </c>
    </row>
    <row r="31" spans="1:4" ht="15">
      <c r="A31" s="86" t="s">
        <v>923</v>
      </c>
      <c r="B31" s="223">
        <v>0</v>
      </c>
      <c r="C31" s="223"/>
      <c r="D31" s="87">
        <v>0</v>
      </c>
    </row>
    <row r="32" spans="1:4" ht="30">
      <c r="A32" s="86" t="s">
        <v>924</v>
      </c>
      <c r="B32" s="223"/>
      <c r="C32" s="223"/>
      <c r="D32" s="87"/>
    </row>
    <row r="33" spans="1:4" ht="30">
      <c r="A33" s="86" t="s">
        <v>925</v>
      </c>
      <c r="B33" s="223"/>
      <c r="C33" s="223"/>
      <c r="D33" s="87"/>
    </row>
    <row r="34" spans="1:4" ht="30">
      <c r="A34" s="86" t="s">
        <v>926</v>
      </c>
      <c r="B34" s="223">
        <v>2584</v>
      </c>
      <c r="C34" s="223"/>
      <c r="D34" s="87">
        <v>168</v>
      </c>
    </row>
    <row r="35" spans="1:4" ht="30">
      <c r="A35" s="86" t="s">
        <v>927</v>
      </c>
      <c r="B35" s="223">
        <v>0</v>
      </c>
      <c r="C35" s="223"/>
      <c r="D35" s="87">
        <v>0</v>
      </c>
    </row>
    <row r="36" spans="1:4" ht="25.5">
      <c r="A36" s="88" t="s">
        <v>804</v>
      </c>
      <c r="B36" s="224">
        <f>SUM(B31:B35)</f>
        <v>2584</v>
      </c>
      <c r="C36" s="224">
        <f>SUM(C31:C35)</f>
        <v>0</v>
      </c>
      <c r="D36" s="89">
        <f>SUM(D31:D35)</f>
        <v>168</v>
      </c>
    </row>
    <row r="37" spans="1:4" s="155" customFormat="1" ht="18" customHeight="1">
      <c r="A37" s="86" t="s">
        <v>932</v>
      </c>
      <c r="B37" s="223"/>
      <c r="C37" s="223"/>
      <c r="D37" s="87"/>
    </row>
    <row r="38" spans="1:4" s="155" customFormat="1" ht="30">
      <c r="A38" s="86" t="s">
        <v>931</v>
      </c>
      <c r="B38" s="223"/>
      <c r="C38" s="223"/>
      <c r="D38" s="87"/>
    </row>
    <row r="39" spans="1:4" ht="15">
      <c r="A39" s="86" t="s">
        <v>928</v>
      </c>
      <c r="B39" s="223">
        <v>0</v>
      </c>
      <c r="C39" s="223"/>
      <c r="D39" s="87">
        <v>0</v>
      </c>
    </row>
    <row r="40" spans="1:4" ht="15">
      <c r="A40" s="86" t="s">
        <v>929</v>
      </c>
      <c r="B40" s="223">
        <v>0</v>
      </c>
      <c r="C40" s="223"/>
      <c r="D40" s="87">
        <v>0</v>
      </c>
    </row>
    <row r="41" spans="1:4" ht="15">
      <c r="A41" s="86" t="s">
        <v>930</v>
      </c>
      <c r="B41" s="223">
        <v>0</v>
      </c>
      <c r="C41" s="223"/>
      <c r="D41" s="87">
        <v>0</v>
      </c>
    </row>
    <row r="42" spans="1:4" ht="25.5">
      <c r="A42" s="88" t="s">
        <v>805</v>
      </c>
      <c r="B42" s="224">
        <f>SUM(B39:B41)</f>
        <v>0</v>
      </c>
      <c r="C42" s="224">
        <f>SUM(C39:C41)</f>
        <v>0</v>
      </c>
      <c r="D42" s="89">
        <f>SUM(D39:D41)</f>
        <v>0</v>
      </c>
    </row>
    <row r="43" spans="1:4" ht="25.5">
      <c r="A43" s="88" t="s">
        <v>806</v>
      </c>
      <c r="B43" s="224">
        <f>+B36-B42</f>
        <v>2584</v>
      </c>
      <c r="C43" s="224">
        <f>+C36-C42</f>
        <v>0</v>
      </c>
      <c r="D43" s="89">
        <f>+D36-D42</f>
        <v>168</v>
      </c>
    </row>
    <row r="44" spans="1:4" ht="15">
      <c r="A44" s="88" t="s">
        <v>807</v>
      </c>
      <c r="B44" s="224">
        <f>B30+B43</f>
        <v>-10611626</v>
      </c>
      <c r="C44" s="224">
        <f>C30+C43</f>
        <v>0</v>
      </c>
      <c r="D44" s="224">
        <f>D30+D43</f>
        <v>-16030126</v>
      </c>
    </row>
    <row r="45" spans="1:4" ht="15">
      <c r="A45" s="4"/>
      <c r="B45" s="4"/>
      <c r="C45" s="4"/>
      <c r="D45" s="4"/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D48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65.00390625" style="0" customWidth="1"/>
    <col min="2" max="2" width="25.28125" style="0" bestFit="1" customWidth="1"/>
    <col min="3" max="3" width="14.421875" style="0" customWidth="1"/>
    <col min="4" max="4" width="14.28125" style="0" customWidth="1"/>
  </cols>
  <sheetData>
    <row r="1" ht="15">
      <c r="B1" t="s">
        <v>954</v>
      </c>
    </row>
    <row r="2" spans="1:4" ht="21" customHeight="1">
      <c r="A2" s="428" t="s">
        <v>991</v>
      </c>
      <c r="B2" s="427"/>
      <c r="C2" s="427"/>
      <c r="D2" s="427"/>
    </row>
    <row r="3" spans="1:4" ht="21" customHeight="1">
      <c r="A3" s="383" t="s">
        <v>893</v>
      </c>
      <c r="B3" s="427"/>
      <c r="C3" s="427"/>
      <c r="D3" s="427"/>
    </row>
    <row r="4" spans="1:4" ht="18">
      <c r="A4" s="59"/>
      <c r="B4" s="124"/>
      <c r="C4" s="124"/>
      <c r="D4" s="124"/>
    </row>
    <row r="5" spans="1:4" ht="15">
      <c r="A5" s="152" t="s">
        <v>828</v>
      </c>
      <c r="B5" s="4"/>
      <c r="C5" s="4"/>
      <c r="D5" s="4"/>
    </row>
    <row r="6" spans="1:4" ht="38.25">
      <c r="A6" s="38" t="s">
        <v>587</v>
      </c>
      <c r="B6" s="123" t="s">
        <v>997</v>
      </c>
      <c r="C6" s="123" t="s">
        <v>760</v>
      </c>
      <c r="D6" s="123" t="s">
        <v>998</v>
      </c>
    </row>
    <row r="7" spans="1:4" ht="15">
      <c r="A7" s="86" t="s">
        <v>789</v>
      </c>
      <c r="B7" s="223">
        <v>0</v>
      </c>
      <c r="C7" s="223"/>
      <c r="D7" s="87">
        <v>0</v>
      </c>
    </row>
    <row r="8" spans="1:4" ht="30">
      <c r="A8" s="86" t="s">
        <v>790</v>
      </c>
      <c r="B8" s="87">
        <v>254688</v>
      </c>
      <c r="C8" s="223"/>
      <c r="D8" s="87">
        <v>606801</v>
      </c>
    </row>
    <row r="9" spans="1:4" ht="15">
      <c r="A9" s="86" t="s">
        <v>791</v>
      </c>
      <c r="B9" s="223">
        <v>0</v>
      </c>
      <c r="C9" s="223"/>
      <c r="D9" s="87">
        <v>0</v>
      </c>
    </row>
    <row r="10" spans="1:4" ht="25.5">
      <c r="A10" s="88" t="s">
        <v>792</v>
      </c>
      <c r="B10" s="224">
        <f>SUM(B7:B9)</f>
        <v>254688</v>
      </c>
      <c r="C10" s="224">
        <f>SUM(C7:C9)</f>
        <v>0</v>
      </c>
      <c r="D10" s="89">
        <f>SUM(D7:D9)</f>
        <v>606801</v>
      </c>
    </row>
    <row r="11" spans="1:4" ht="15">
      <c r="A11" s="86" t="s">
        <v>793</v>
      </c>
      <c r="B11" s="223">
        <v>0</v>
      </c>
      <c r="C11" s="223"/>
      <c r="D11" s="87">
        <v>0</v>
      </c>
    </row>
    <row r="12" spans="1:4" ht="15">
      <c r="A12" s="86" t="s">
        <v>794</v>
      </c>
      <c r="B12" s="223">
        <v>0</v>
      </c>
      <c r="C12" s="223"/>
      <c r="D12" s="87">
        <v>0</v>
      </c>
    </row>
    <row r="13" spans="1:4" ht="25.5">
      <c r="A13" s="88" t="s">
        <v>795</v>
      </c>
      <c r="B13" s="224">
        <f>SUM(B11:B12)</f>
        <v>0</v>
      </c>
      <c r="C13" s="224">
        <f>SUM(C11:C12)</f>
        <v>0</v>
      </c>
      <c r="D13" s="89">
        <f>SUM(D11:D12)</f>
        <v>0</v>
      </c>
    </row>
    <row r="14" spans="1:4" ht="30">
      <c r="A14" s="86" t="s">
        <v>796</v>
      </c>
      <c r="B14" s="87">
        <v>34417030</v>
      </c>
      <c r="C14" s="223"/>
      <c r="D14" s="87">
        <v>39316545</v>
      </c>
    </row>
    <row r="15" spans="1:4" ht="30">
      <c r="A15" s="86" t="s">
        <v>797</v>
      </c>
      <c r="B15" s="223">
        <v>0</v>
      </c>
      <c r="C15" s="223"/>
      <c r="D15" s="87">
        <v>0</v>
      </c>
    </row>
    <row r="16" spans="1:4" ht="30">
      <c r="A16" s="86" t="s">
        <v>915</v>
      </c>
      <c r="B16" s="223">
        <v>0</v>
      </c>
      <c r="C16" s="223">
        <v>0</v>
      </c>
      <c r="D16" s="87">
        <v>0</v>
      </c>
    </row>
    <row r="17" spans="1:4" ht="15">
      <c r="A17" s="86" t="s">
        <v>914</v>
      </c>
      <c r="B17" s="223">
        <v>923</v>
      </c>
      <c r="C17" s="223"/>
      <c r="D17" s="87">
        <v>0</v>
      </c>
    </row>
    <row r="18" spans="1:4" ht="25.5">
      <c r="A18" s="88" t="s">
        <v>798</v>
      </c>
      <c r="B18" s="224">
        <f>SUM(B14:B17)</f>
        <v>34417953</v>
      </c>
      <c r="C18" s="224">
        <f>SUM(C14:C17)</f>
        <v>0</v>
      </c>
      <c r="D18" s="89">
        <f>SUM(D14:D17)</f>
        <v>39316545</v>
      </c>
    </row>
    <row r="19" spans="1:4" ht="15">
      <c r="A19" s="86" t="s">
        <v>916</v>
      </c>
      <c r="B19" s="87">
        <v>1526854</v>
      </c>
      <c r="C19" s="223"/>
      <c r="D19" s="87">
        <v>997973</v>
      </c>
    </row>
    <row r="20" spans="1:4" ht="15">
      <c r="A20" s="86" t="s">
        <v>917</v>
      </c>
      <c r="B20" s="87">
        <v>5529949</v>
      </c>
      <c r="C20" s="223"/>
      <c r="D20" s="87">
        <v>8331759</v>
      </c>
    </row>
    <row r="21" spans="1:4" ht="15">
      <c r="A21" s="86" t="s">
        <v>918</v>
      </c>
      <c r="B21" s="223">
        <v>0</v>
      </c>
      <c r="C21" s="223"/>
      <c r="D21" s="87">
        <v>0</v>
      </c>
    </row>
    <row r="22" spans="1:4" ht="15">
      <c r="A22" s="86" t="s">
        <v>919</v>
      </c>
      <c r="B22" s="223">
        <v>0</v>
      </c>
      <c r="C22" s="223"/>
      <c r="D22" s="87">
        <v>0</v>
      </c>
    </row>
    <row r="23" spans="1:4" ht="25.5">
      <c r="A23" s="88" t="s">
        <v>799</v>
      </c>
      <c r="B23" s="224">
        <f>SUM(B19:B22)</f>
        <v>7056803</v>
      </c>
      <c r="C23" s="224">
        <f>SUM(C19:C22)</f>
        <v>0</v>
      </c>
      <c r="D23" s="89">
        <f>SUM(D19:D22)</f>
        <v>9329732</v>
      </c>
    </row>
    <row r="24" spans="1:4" ht="15">
      <c r="A24" s="86" t="s">
        <v>920</v>
      </c>
      <c r="B24" s="87">
        <v>21428377</v>
      </c>
      <c r="C24" s="223"/>
      <c r="D24" s="87">
        <v>22966079</v>
      </c>
    </row>
    <row r="25" spans="1:4" ht="15">
      <c r="A25" s="86" t="s">
        <v>921</v>
      </c>
      <c r="B25" s="87">
        <v>682779</v>
      </c>
      <c r="C25" s="223"/>
      <c r="D25" s="87">
        <v>1167639</v>
      </c>
    </row>
    <row r="26" spans="1:4" ht="15">
      <c r="A26" s="86" t="s">
        <v>922</v>
      </c>
      <c r="B26" s="87">
        <v>4281376</v>
      </c>
      <c r="C26" s="223"/>
      <c r="D26" s="87">
        <v>4427270</v>
      </c>
    </row>
    <row r="27" spans="1:4" ht="25.5">
      <c r="A27" s="88" t="s">
        <v>800</v>
      </c>
      <c r="B27" s="224">
        <f>SUM(B24:B26)</f>
        <v>26392532</v>
      </c>
      <c r="C27" s="224">
        <f>SUM(C24:C26)</f>
        <v>0</v>
      </c>
      <c r="D27" s="89">
        <f>SUM(D24:D26)</f>
        <v>28560988</v>
      </c>
    </row>
    <row r="28" spans="1:4" ht="15">
      <c r="A28" s="88" t="s">
        <v>801</v>
      </c>
      <c r="B28" s="89">
        <v>505877</v>
      </c>
      <c r="C28" s="224"/>
      <c r="D28" s="89">
        <v>218101</v>
      </c>
    </row>
    <row r="29" spans="1:4" ht="15">
      <c r="A29" s="88" t="s">
        <v>802</v>
      </c>
      <c r="B29" s="89">
        <v>1937185</v>
      </c>
      <c r="C29" s="224"/>
      <c r="D29" s="89">
        <v>2516465</v>
      </c>
    </row>
    <row r="30" spans="1:4" ht="25.5">
      <c r="A30" s="88" t="s">
        <v>803</v>
      </c>
      <c r="B30" s="224">
        <f>+B10+B13+B18-B23-B27-B28-B29</f>
        <v>-1219756</v>
      </c>
      <c r="C30" s="224">
        <f>+C10+C13+C18-C23-C27-C28-C29</f>
        <v>0</v>
      </c>
      <c r="D30" s="89">
        <f>+D10+D13+D18-D23-D27-D28-D29</f>
        <v>-701940</v>
      </c>
    </row>
    <row r="31" spans="1:4" ht="15">
      <c r="A31" s="86" t="s">
        <v>923</v>
      </c>
      <c r="B31" s="223">
        <v>0</v>
      </c>
      <c r="C31" s="223"/>
      <c r="D31" s="87">
        <v>0</v>
      </c>
    </row>
    <row r="32" spans="1:4" ht="30">
      <c r="A32" s="86" t="s">
        <v>924</v>
      </c>
      <c r="B32" s="223"/>
      <c r="C32" s="223"/>
      <c r="D32" s="87"/>
    </row>
    <row r="33" spans="1:4" ht="30">
      <c r="A33" s="86" t="s">
        <v>925</v>
      </c>
      <c r="B33" s="223"/>
      <c r="C33" s="223"/>
      <c r="D33" s="87"/>
    </row>
    <row r="34" spans="1:4" ht="30">
      <c r="A34" s="86" t="s">
        <v>926</v>
      </c>
      <c r="B34" s="223">
        <v>35</v>
      </c>
      <c r="C34" s="223"/>
      <c r="D34" s="87">
        <v>0</v>
      </c>
    </row>
    <row r="35" spans="1:4" ht="30">
      <c r="A35" s="86" t="s">
        <v>927</v>
      </c>
      <c r="B35" s="223">
        <v>0</v>
      </c>
      <c r="C35" s="223"/>
      <c r="D35" s="87">
        <v>0</v>
      </c>
    </row>
    <row r="36" spans="1:4" ht="25.5">
      <c r="A36" s="88" t="s">
        <v>804</v>
      </c>
      <c r="B36" s="224">
        <f>SUM(B31:B35)</f>
        <v>35</v>
      </c>
      <c r="C36" s="224">
        <f>SUM(C31:C35)</f>
        <v>0</v>
      </c>
      <c r="D36" s="89">
        <f>SUM(D31:D35)</f>
        <v>0</v>
      </c>
    </row>
    <row r="37" spans="1:4" ht="30">
      <c r="A37" s="86" t="s">
        <v>932</v>
      </c>
      <c r="B37" s="223"/>
      <c r="C37" s="223"/>
      <c r="D37" s="87"/>
    </row>
    <row r="38" spans="1:4" ht="30">
      <c r="A38" s="86" t="s">
        <v>931</v>
      </c>
      <c r="B38" s="223"/>
      <c r="C38" s="223"/>
      <c r="D38" s="87"/>
    </row>
    <row r="39" spans="1:4" ht="15">
      <c r="A39" s="86" t="s">
        <v>928</v>
      </c>
      <c r="B39" s="223">
        <v>0</v>
      </c>
      <c r="C39" s="223"/>
      <c r="D39" s="87">
        <v>0</v>
      </c>
    </row>
    <row r="40" spans="1:4" ht="15">
      <c r="A40" s="86" t="s">
        <v>929</v>
      </c>
      <c r="B40" s="223">
        <v>0</v>
      </c>
      <c r="C40" s="223"/>
      <c r="D40" s="87">
        <v>0</v>
      </c>
    </row>
    <row r="41" spans="1:4" ht="15">
      <c r="A41" s="86" t="s">
        <v>930</v>
      </c>
      <c r="B41" s="223">
        <v>0</v>
      </c>
      <c r="C41" s="223"/>
      <c r="D41" s="87">
        <v>0</v>
      </c>
    </row>
    <row r="42" spans="1:4" ht="25.5">
      <c r="A42" s="88" t="s">
        <v>805</v>
      </c>
      <c r="B42" s="224">
        <f>SUM(B39:B41)</f>
        <v>0</v>
      </c>
      <c r="C42" s="224">
        <f>SUM(C39:C41)</f>
        <v>0</v>
      </c>
      <c r="D42" s="89">
        <f>SUM(D39:D41)</f>
        <v>0</v>
      </c>
    </row>
    <row r="43" spans="1:4" ht="25.5">
      <c r="A43" s="88" t="s">
        <v>806</v>
      </c>
      <c r="B43" s="224">
        <f>+B36-B42</f>
        <v>35</v>
      </c>
      <c r="C43" s="224">
        <f>+C36-C42</f>
        <v>0</v>
      </c>
      <c r="D43" s="89">
        <f>+D36-D42</f>
        <v>0</v>
      </c>
    </row>
    <row r="44" spans="1:4" ht="15">
      <c r="A44" s="88" t="s">
        <v>807</v>
      </c>
      <c r="B44" s="224">
        <f>B30+B43</f>
        <v>-1219721</v>
      </c>
      <c r="C44" s="224">
        <f>C30+C43</f>
        <v>0</v>
      </c>
      <c r="D44" s="224">
        <f>D30+D43</f>
        <v>-701940</v>
      </c>
    </row>
    <row r="48" spans="1:4" ht="15">
      <c r="A48" s="4"/>
      <c r="B48" s="4"/>
      <c r="C48" s="4"/>
      <c r="D48" s="4"/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45"/>
  <sheetViews>
    <sheetView zoomScalePageLayoutView="0" workbookViewId="0" topLeftCell="A1">
      <selection activeCell="A39" sqref="A39"/>
    </sheetView>
  </sheetViews>
  <sheetFormatPr defaultColWidth="9.140625" defaultRowHeight="15"/>
  <cols>
    <col min="1" max="1" width="73.140625" style="0" customWidth="1"/>
    <col min="2" max="2" width="16.140625" style="0" customWidth="1"/>
    <col min="3" max="3" width="17.28125" style="0" customWidth="1"/>
    <col min="4" max="4" width="18.421875" style="0" bestFit="1" customWidth="1"/>
  </cols>
  <sheetData>
    <row r="1" ht="15">
      <c r="B1" t="s">
        <v>968</v>
      </c>
    </row>
    <row r="2" spans="1:6" ht="27" customHeight="1">
      <c r="A2" s="428" t="s">
        <v>991</v>
      </c>
      <c r="B2" s="380"/>
      <c r="C2" s="380"/>
      <c r="D2" s="380"/>
      <c r="E2" s="122"/>
      <c r="F2" s="80"/>
    </row>
    <row r="3" spans="1:6" ht="25.5" customHeight="1">
      <c r="A3" s="383" t="s">
        <v>894</v>
      </c>
      <c r="B3" s="380"/>
      <c r="C3" s="380"/>
      <c r="D3" s="380"/>
      <c r="E3" s="60"/>
      <c r="F3" s="80"/>
    </row>
    <row r="5" spans="1:6" ht="15">
      <c r="A5" s="152" t="s">
        <v>827</v>
      </c>
      <c r="B5" s="4"/>
      <c r="C5" s="4"/>
      <c r="D5" s="4"/>
      <c r="E5" s="4"/>
      <c r="F5" s="4"/>
    </row>
    <row r="6" spans="1:5" ht="25.5">
      <c r="A6" s="38" t="s">
        <v>587</v>
      </c>
      <c r="B6" s="123" t="s">
        <v>997</v>
      </c>
      <c r="C6" s="123" t="s">
        <v>760</v>
      </c>
      <c r="D6" s="123" t="s">
        <v>998</v>
      </c>
      <c r="E6" s="4"/>
    </row>
    <row r="7" spans="1:6" ht="15">
      <c r="A7" s="88" t="s">
        <v>759</v>
      </c>
      <c r="B7" s="37"/>
      <c r="C7" s="37"/>
      <c r="D7" s="37"/>
      <c r="E7" s="4"/>
      <c r="F7" s="4"/>
    </row>
    <row r="8" spans="1:6" ht="15">
      <c r="A8" s="86" t="s">
        <v>655</v>
      </c>
      <c r="B8" s="87">
        <v>3212375</v>
      </c>
      <c r="C8" s="87">
        <v>0</v>
      </c>
      <c r="D8" s="87">
        <v>4808390</v>
      </c>
      <c r="E8" s="4"/>
      <c r="F8" s="4"/>
    </row>
    <row r="9" spans="1:6" ht="15">
      <c r="A9" s="86" t="s">
        <v>656</v>
      </c>
      <c r="B9" s="87">
        <v>0</v>
      </c>
      <c r="C9" s="87">
        <v>0</v>
      </c>
      <c r="D9" s="87">
        <v>405973</v>
      </c>
      <c r="E9" s="4"/>
      <c r="F9" s="4"/>
    </row>
    <row r="10" spans="1:6" ht="15">
      <c r="A10" s="86" t="s">
        <v>657</v>
      </c>
      <c r="B10" s="87">
        <v>0</v>
      </c>
      <c r="C10" s="87">
        <v>0</v>
      </c>
      <c r="D10" s="87">
        <v>0</v>
      </c>
      <c r="E10" s="4"/>
      <c r="F10" s="4"/>
    </row>
    <row r="11" spans="1:6" ht="15">
      <c r="A11" s="88" t="s">
        <v>737</v>
      </c>
      <c r="B11" s="89">
        <f>SUM(B8:B10)</f>
        <v>3212375</v>
      </c>
      <c r="C11" s="89">
        <f>SUM(C8:C10)</f>
        <v>0</v>
      </c>
      <c r="D11" s="89">
        <f>SUM(D8:D10)</f>
        <v>5214363</v>
      </c>
      <c r="E11" s="4"/>
      <c r="F11" s="4"/>
    </row>
    <row r="12" spans="1:6" ht="15">
      <c r="A12" s="86" t="s">
        <v>658</v>
      </c>
      <c r="B12" s="87">
        <v>1516520614</v>
      </c>
      <c r="C12" s="87">
        <v>0</v>
      </c>
      <c r="D12" s="87">
        <v>1787115372</v>
      </c>
      <c r="E12" s="4"/>
      <c r="F12" s="4"/>
    </row>
    <row r="13" spans="1:6" ht="15">
      <c r="A13" s="86" t="s">
        <v>659</v>
      </c>
      <c r="B13" s="87">
        <v>19925952</v>
      </c>
      <c r="C13" s="87">
        <v>0</v>
      </c>
      <c r="D13" s="87">
        <v>15339508</v>
      </c>
      <c r="E13" s="4"/>
      <c r="F13" s="4"/>
    </row>
    <row r="14" spans="1:6" ht="15">
      <c r="A14" s="86" t="s">
        <v>660</v>
      </c>
      <c r="B14" s="87">
        <v>0</v>
      </c>
      <c r="C14" s="87">
        <v>0</v>
      </c>
      <c r="D14" s="87">
        <v>0</v>
      </c>
      <c r="E14" s="4"/>
      <c r="F14" s="4"/>
    </row>
    <row r="15" spans="1:6" ht="15">
      <c r="A15" s="86" t="s">
        <v>661</v>
      </c>
      <c r="B15" s="87">
        <v>312948035</v>
      </c>
      <c r="C15" s="87">
        <v>0</v>
      </c>
      <c r="D15" s="87">
        <v>9328005</v>
      </c>
      <c r="E15" s="4"/>
      <c r="F15" s="4"/>
    </row>
    <row r="16" spans="1:6" ht="15">
      <c r="A16" s="86" t="s">
        <v>662</v>
      </c>
      <c r="B16" s="87">
        <v>0</v>
      </c>
      <c r="C16" s="87">
        <v>0</v>
      </c>
      <c r="D16" s="87">
        <v>0</v>
      </c>
      <c r="E16" s="4"/>
      <c r="F16" s="4"/>
    </row>
    <row r="17" spans="1:6" ht="15">
      <c r="A17" s="88" t="s">
        <v>738</v>
      </c>
      <c r="B17" s="89">
        <f>SUM(B12:B16)</f>
        <v>1849394601</v>
      </c>
      <c r="C17" s="89">
        <f>SUM(C12:C16)</f>
        <v>0</v>
      </c>
      <c r="D17" s="89">
        <f>SUM(D12:D16)</f>
        <v>1811782885</v>
      </c>
      <c r="E17" s="4"/>
      <c r="F17" s="4"/>
    </row>
    <row r="18" spans="1:6" ht="15">
      <c r="A18" s="86" t="s">
        <v>734</v>
      </c>
      <c r="B18" s="87">
        <v>3190000</v>
      </c>
      <c r="C18" s="87">
        <v>0</v>
      </c>
      <c r="D18" s="87">
        <v>2190000</v>
      </c>
      <c r="E18" s="4"/>
      <c r="F18" s="4"/>
    </row>
    <row r="19" spans="1:6" ht="15">
      <c r="A19" s="86" t="s">
        <v>735</v>
      </c>
      <c r="B19" s="87">
        <v>0</v>
      </c>
      <c r="C19" s="87">
        <v>0</v>
      </c>
      <c r="D19" s="87">
        <v>0</v>
      </c>
      <c r="E19" s="4"/>
      <c r="F19" s="4"/>
    </row>
    <row r="20" spans="1:6" ht="15">
      <c r="A20" s="86" t="s">
        <v>663</v>
      </c>
      <c r="B20" s="87">
        <v>0</v>
      </c>
      <c r="C20" s="87">
        <v>0</v>
      </c>
      <c r="D20" s="87">
        <v>0</v>
      </c>
      <c r="E20" s="4"/>
      <c r="F20" s="4"/>
    </row>
    <row r="21" spans="1:6" ht="15">
      <c r="A21" s="88" t="s">
        <v>736</v>
      </c>
      <c r="B21" s="89">
        <f>SUM(B18:B20)</f>
        <v>3190000</v>
      </c>
      <c r="C21" s="89">
        <f>SUM(C18:C20)</f>
        <v>0</v>
      </c>
      <c r="D21" s="89">
        <f>SUM(D18:D20)</f>
        <v>2190000</v>
      </c>
      <c r="E21" s="4"/>
      <c r="F21" s="4"/>
    </row>
    <row r="22" spans="1:6" ht="15">
      <c r="A22" s="86" t="s">
        <v>664</v>
      </c>
      <c r="B22" s="87">
        <v>0</v>
      </c>
      <c r="C22" s="87">
        <v>0</v>
      </c>
      <c r="D22" s="87">
        <v>0</v>
      </c>
      <c r="E22" s="4"/>
      <c r="F22" s="4"/>
    </row>
    <row r="23" spans="1:6" ht="30">
      <c r="A23" s="86" t="s">
        <v>665</v>
      </c>
      <c r="B23" s="87">
        <v>0</v>
      </c>
      <c r="C23" s="87">
        <v>0</v>
      </c>
      <c r="D23" s="87">
        <v>0</v>
      </c>
      <c r="E23" s="4"/>
      <c r="F23" s="4"/>
    </row>
    <row r="24" spans="1:6" ht="15">
      <c r="A24" s="88" t="s">
        <v>761</v>
      </c>
      <c r="B24" s="89">
        <f>SUM(B22:B23)</f>
        <v>0</v>
      </c>
      <c r="C24" s="89">
        <f>SUM(C22:C23)</f>
        <v>0</v>
      </c>
      <c r="D24" s="89">
        <f>SUM(D22:D23)</f>
        <v>0</v>
      </c>
      <c r="E24" s="4"/>
      <c r="F24" s="4"/>
    </row>
    <row r="25" spans="1:6" ht="15">
      <c r="A25" s="88" t="s">
        <v>739</v>
      </c>
      <c r="B25" s="89">
        <f>+B11+B17+B21+B24</f>
        <v>1855796976</v>
      </c>
      <c r="C25" s="89">
        <f>+C11+C17+C21+C24</f>
        <v>0</v>
      </c>
      <c r="D25" s="89">
        <f>+D11+D17+D21+D24</f>
        <v>1819187248</v>
      </c>
      <c r="E25" s="4"/>
      <c r="F25" s="4"/>
    </row>
    <row r="26" spans="1:6" ht="15">
      <c r="A26" s="86" t="s">
        <v>666</v>
      </c>
      <c r="B26" s="87">
        <v>0</v>
      </c>
      <c r="C26" s="87">
        <v>0</v>
      </c>
      <c r="D26" s="87">
        <v>0</v>
      </c>
      <c r="E26" s="4"/>
      <c r="F26" s="4"/>
    </row>
    <row r="27" spans="1:6" ht="15">
      <c r="A27" s="86" t="s">
        <v>667</v>
      </c>
      <c r="B27" s="87">
        <v>0</v>
      </c>
      <c r="C27" s="87">
        <v>0</v>
      </c>
      <c r="D27" s="87">
        <v>0</v>
      </c>
      <c r="E27" s="4"/>
      <c r="F27" s="4"/>
    </row>
    <row r="28" spans="1:6" ht="15">
      <c r="A28" s="86" t="s">
        <v>668</v>
      </c>
      <c r="B28" s="87">
        <v>0</v>
      </c>
      <c r="C28" s="87">
        <v>0</v>
      </c>
      <c r="D28" s="87">
        <v>0</v>
      </c>
      <c r="E28" s="4"/>
      <c r="F28" s="4"/>
    </row>
    <row r="29" spans="1:6" ht="15">
      <c r="A29" s="86" t="s">
        <v>669</v>
      </c>
      <c r="B29" s="87">
        <v>0</v>
      </c>
      <c r="C29" s="87">
        <v>0</v>
      </c>
      <c r="D29" s="87">
        <v>0</v>
      </c>
      <c r="E29" s="4"/>
      <c r="F29" s="4"/>
    </row>
    <row r="30" spans="1:6" ht="15">
      <c r="A30" s="86" t="s">
        <v>670</v>
      </c>
      <c r="B30" s="87">
        <v>0</v>
      </c>
      <c r="C30" s="87">
        <v>0</v>
      </c>
      <c r="D30" s="87">
        <v>0</v>
      </c>
      <c r="E30" s="4"/>
      <c r="F30" s="4"/>
    </row>
    <row r="31" spans="1:6" ht="15">
      <c r="A31" s="88" t="s">
        <v>762</v>
      </c>
      <c r="B31" s="89">
        <f>SUM(B26:B30)</f>
        <v>0</v>
      </c>
      <c r="C31" s="89">
        <f>SUM(C26:C30)</f>
        <v>0</v>
      </c>
      <c r="D31" s="89">
        <f>SUM(D26:D30)</f>
        <v>0</v>
      </c>
      <c r="E31" s="4"/>
      <c r="F31" s="4"/>
    </row>
    <row r="32" spans="1:6" ht="15">
      <c r="A32" s="86" t="s">
        <v>671</v>
      </c>
      <c r="B32" s="87">
        <v>0</v>
      </c>
      <c r="C32" s="87">
        <v>0</v>
      </c>
      <c r="D32" s="87">
        <v>0</v>
      </c>
      <c r="E32" s="4"/>
      <c r="F32" s="4"/>
    </row>
    <row r="33" spans="1:6" ht="15">
      <c r="A33" s="86" t="s">
        <v>740</v>
      </c>
      <c r="B33" s="87">
        <v>0</v>
      </c>
      <c r="C33" s="87">
        <v>0</v>
      </c>
      <c r="D33" s="87">
        <v>0</v>
      </c>
      <c r="E33" s="4"/>
      <c r="F33" s="4"/>
    </row>
    <row r="34" spans="1:6" ht="15">
      <c r="A34" s="86" t="s">
        <v>672</v>
      </c>
      <c r="B34" s="87">
        <v>0</v>
      </c>
      <c r="C34" s="87">
        <v>0</v>
      </c>
      <c r="D34" s="87">
        <v>0</v>
      </c>
      <c r="E34" s="4"/>
      <c r="F34" s="4"/>
    </row>
    <row r="35" spans="1:6" ht="15">
      <c r="A35" s="86" t="s">
        <v>673</v>
      </c>
      <c r="B35" s="87">
        <v>0</v>
      </c>
      <c r="C35" s="87">
        <v>0</v>
      </c>
      <c r="D35" s="87">
        <v>0</v>
      </c>
      <c r="E35" s="4"/>
      <c r="F35" s="4"/>
    </row>
    <row r="36" spans="1:6" ht="15">
      <c r="A36" s="86" t="s">
        <v>674</v>
      </c>
      <c r="B36" s="87">
        <v>0</v>
      </c>
      <c r="C36" s="87">
        <v>0</v>
      </c>
      <c r="D36" s="87">
        <v>0</v>
      </c>
      <c r="E36" s="4"/>
      <c r="F36" s="4"/>
    </row>
    <row r="37" spans="1:6" ht="15">
      <c r="A37" s="86" t="s">
        <v>675</v>
      </c>
      <c r="B37" s="87">
        <v>0</v>
      </c>
      <c r="C37" s="87">
        <v>0</v>
      </c>
      <c r="D37" s="87">
        <v>0</v>
      </c>
      <c r="E37" s="4"/>
      <c r="F37" s="4"/>
    </row>
    <row r="38" spans="1:6" ht="15">
      <c r="A38" s="86" t="s">
        <v>676</v>
      </c>
      <c r="B38" s="87">
        <v>0</v>
      </c>
      <c r="C38" s="87">
        <v>0</v>
      </c>
      <c r="D38" s="87">
        <v>0</v>
      </c>
      <c r="E38" s="4"/>
      <c r="F38" s="4"/>
    </row>
    <row r="39" spans="1:6" ht="15">
      <c r="A39" s="88" t="s">
        <v>741</v>
      </c>
      <c r="B39" s="89">
        <f>SUM(B32:B38)</f>
        <v>0</v>
      </c>
      <c r="C39" s="89">
        <f>SUM(C32:C38)</f>
        <v>0</v>
      </c>
      <c r="D39" s="89">
        <f>SUM(D32:D38)</f>
        <v>0</v>
      </c>
      <c r="E39" s="4"/>
      <c r="F39" s="4"/>
    </row>
    <row r="40" spans="1:6" ht="15">
      <c r="A40" s="88" t="s">
        <v>763</v>
      </c>
      <c r="B40" s="89">
        <f>+B31+B39</f>
        <v>0</v>
      </c>
      <c r="C40" s="89">
        <f>+C31+C39</f>
        <v>0</v>
      </c>
      <c r="D40" s="89">
        <f>+D31+D39</f>
        <v>0</v>
      </c>
      <c r="E40" s="4"/>
      <c r="F40" s="4"/>
    </row>
    <row r="41" spans="1:6" ht="15">
      <c r="A41" s="86" t="s">
        <v>677</v>
      </c>
      <c r="B41" s="87">
        <v>0</v>
      </c>
      <c r="C41" s="87">
        <v>0</v>
      </c>
      <c r="D41" s="87">
        <v>0</v>
      </c>
      <c r="E41" s="4"/>
      <c r="F41" s="4"/>
    </row>
    <row r="42" spans="1:6" ht="15">
      <c r="A42" s="86" t="s">
        <v>678</v>
      </c>
      <c r="B42" s="87">
        <v>180</v>
      </c>
      <c r="C42" s="87">
        <v>0</v>
      </c>
      <c r="D42" s="87">
        <v>17520</v>
      </c>
      <c r="E42" s="4"/>
      <c r="F42" s="4"/>
    </row>
    <row r="43" spans="1:6" ht="15">
      <c r="A43" s="86" t="s">
        <v>679</v>
      </c>
      <c r="B43" s="87">
        <v>76557537</v>
      </c>
      <c r="C43" s="87">
        <v>0</v>
      </c>
      <c r="D43" s="87">
        <v>84176963</v>
      </c>
      <c r="E43" s="4"/>
      <c r="F43" s="4"/>
    </row>
    <row r="44" spans="1:6" ht="15">
      <c r="A44" s="86" t="s">
        <v>680</v>
      </c>
      <c r="B44" s="87">
        <v>0</v>
      </c>
      <c r="C44" s="87">
        <v>0</v>
      </c>
      <c r="D44" s="87">
        <v>0</v>
      </c>
      <c r="E44" s="4"/>
      <c r="F44" s="4"/>
    </row>
    <row r="45" spans="1:6" ht="15">
      <c r="A45" s="86" t="s">
        <v>681</v>
      </c>
      <c r="B45" s="87">
        <v>0</v>
      </c>
      <c r="C45" s="87">
        <v>0</v>
      </c>
      <c r="D45" s="87">
        <v>0</v>
      </c>
      <c r="E45" s="4"/>
      <c r="F45" s="4"/>
    </row>
    <row r="46" spans="1:6" ht="15">
      <c r="A46" s="88" t="s">
        <v>742</v>
      </c>
      <c r="B46" s="89">
        <f>SUM(B41:B45)</f>
        <v>76557717</v>
      </c>
      <c r="C46" s="89">
        <f>SUM(C41:C45)</f>
        <v>0</v>
      </c>
      <c r="D46" s="89">
        <f>SUM(D41:D45)</f>
        <v>84194483</v>
      </c>
      <c r="E46" s="4"/>
      <c r="F46" s="4"/>
    </row>
    <row r="47" spans="1:6" ht="30">
      <c r="A47" s="86" t="s">
        <v>764</v>
      </c>
      <c r="B47" s="87">
        <v>0</v>
      </c>
      <c r="C47" s="87">
        <v>0</v>
      </c>
      <c r="D47" s="87">
        <v>0</v>
      </c>
      <c r="E47" s="4"/>
      <c r="F47" s="4"/>
    </row>
    <row r="48" spans="1:6" ht="30">
      <c r="A48" s="86" t="s">
        <v>767</v>
      </c>
      <c r="B48" s="87">
        <v>0</v>
      </c>
      <c r="C48" s="87">
        <v>0</v>
      </c>
      <c r="D48" s="87">
        <v>0</v>
      </c>
      <c r="E48" s="4"/>
      <c r="F48" s="4"/>
    </row>
    <row r="49" spans="1:6" ht="30">
      <c r="A49" s="86" t="s">
        <v>682</v>
      </c>
      <c r="B49" s="87">
        <v>12181172</v>
      </c>
      <c r="C49" s="87">
        <v>0</v>
      </c>
      <c r="D49" s="87">
        <v>15412366</v>
      </c>
      <c r="E49" s="4"/>
      <c r="F49" s="4"/>
    </row>
    <row r="50" spans="1:6" ht="15">
      <c r="A50" s="86" t="s">
        <v>683</v>
      </c>
      <c r="B50" s="87">
        <v>721580</v>
      </c>
      <c r="C50" s="87">
        <v>0</v>
      </c>
      <c r="D50" s="87">
        <v>3589508</v>
      </c>
      <c r="E50" s="4"/>
      <c r="F50" s="4"/>
    </row>
    <row r="51" spans="1:6" ht="30">
      <c r="A51" s="86" t="s">
        <v>684</v>
      </c>
      <c r="B51" s="87">
        <v>0</v>
      </c>
      <c r="C51" s="87">
        <v>0</v>
      </c>
      <c r="D51" s="87">
        <v>0</v>
      </c>
      <c r="E51" s="4"/>
      <c r="F51" s="4"/>
    </row>
    <row r="52" spans="1:6" ht="30">
      <c r="A52" s="86" t="s">
        <v>768</v>
      </c>
      <c r="B52" s="87">
        <v>0</v>
      </c>
      <c r="C52" s="87">
        <v>0</v>
      </c>
      <c r="D52" s="87">
        <v>0</v>
      </c>
      <c r="E52" s="4"/>
      <c r="F52" s="4"/>
    </row>
    <row r="53" spans="1:6" ht="30">
      <c r="A53" s="86" t="s">
        <v>769</v>
      </c>
      <c r="B53" s="87">
        <v>0</v>
      </c>
      <c r="C53" s="87">
        <v>0</v>
      </c>
      <c r="D53" s="87">
        <v>0</v>
      </c>
      <c r="E53" s="4"/>
      <c r="F53" s="4"/>
    </row>
    <row r="54" spans="1:6" ht="30">
      <c r="A54" s="86" t="s">
        <v>770</v>
      </c>
      <c r="B54" s="87">
        <v>0</v>
      </c>
      <c r="C54" s="87">
        <v>0</v>
      </c>
      <c r="D54" s="87">
        <v>0</v>
      </c>
      <c r="E54" s="4"/>
      <c r="F54" s="4"/>
    </row>
    <row r="55" spans="1:6" ht="15">
      <c r="A55" s="88" t="s">
        <v>771</v>
      </c>
      <c r="B55" s="89">
        <f>SUM(B47:B54)</f>
        <v>12902752</v>
      </c>
      <c r="C55" s="89">
        <f>SUM(C47:C54)</f>
        <v>0</v>
      </c>
      <c r="D55" s="89">
        <f>SUM(D47:D54)</f>
        <v>19001874</v>
      </c>
      <c r="E55" s="4"/>
      <c r="F55" s="4"/>
    </row>
    <row r="56" spans="1:6" ht="30">
      <c r="A56" s="86" t="s">
        <v>772</v>
      </c>
      <c r="B56" s="87">
        <v>0</v>
      </c>
      <c r="C56" s="87">
        <v>0</v>
      </c>
      <c r="D56" s="87">
        <v>0</v>
      </c>
      <c r="E56" s="4"/>
      <c r="F56" s="4"/>
    </row>
    <row r="57" spans="1:6" ht="30">
      <c r="A57" s="86" t="s">
        <v>776</v>
      </c>
      <c r="B57" s="87">
        <v>0</v>
      </c>
      <c r="C57" s="87">
        <v>0</v>
      </c>
      <c r="D57" s="87">
        <v>0</v>
      </c>
      <c r="E57" s="4"/>
      <c r="F57" s="4"/>
    </row>
    <row r="58" spans="1:6" ht="30">
      <c r="A58" s="86" t="s">
        <v>685</v>
      </c>
      <c r="B58" s="87">
        <v>0</v>
      </c>
      <c r="C58" s="87">
        <v>0</v>
      </c>
      <c r="D58" s="87">
        <v>0</v>
      </c>
      <c r="E58" s="4"/>
      <c r="F58" s="4"/>
    </row>
    <row r="59" spans="1:6" ht="30">
      <c r="A59" s="86" t="s">
        <v>686</v>
      </c>
      <c r="B59" s="87">
        <v>0</v>
      </c>
      <c r="C59" s="87">
        <v>0</v>
      </c>
      <c r="D59" s="87">
        <v>0</v>
      </c>
      <c r="E59" s="4"/>
      <c r="F59" s="4"/>
    </row>
    <row r="60" spans="1:6" ht="30">
      <c r="A60" s="86" t="s">
        <v>687</v>
      </c>
      <c r="B60" s="87">
        <v>0</v>
      </c>
      <c r="C60" s="87">
        <v>0</v>
      </c>
      <c r="D60" s="87">
        <v>0</v>
      </c>
      <c r="E60" s="4"/>
      <c r="F60" s="4"/>
    </row>
    <row r="61" spans="1:6" ht="30">
      <c r="A61" s="86" t="s">
        <v>775</v>
      </c>
      <c r="B61" s="87">
        <v>0</v>
      </c>
      <c r="C61" s="87">
        <v>0</v>
      </c>
      <c r="D61" s="87">
        <v>0</v>
      </c>
      <c r="E61" s="4"/>
      <c r="F61" s="4"/>
    </row>
    <row r="62" spans="1:6" ht="30">
      <c r="A62" s="86" t="s">
        <v>774</v>
      </c>
      <c r="B62" s="87">
        <v>0</v>
      </c>
      <c r="C62" s="87">
        <v>0</v>
      </c>
      <c r="D62" s="87">
        <v>0</v>
      </c>
      <c r="E62" s="4"/>
      <c r="F62" s="4"/>
    </row>
    <row r="63" spans="1:6" ht="30">
      <c r="A63" s="86" t="s">
        <v>773</v>
      </c>
      <c r="B63" s="87">
        <v>0</v>
      </c>
      <c r="C63" s="87">
        <v>0</v>
      </c>
      <c r="D63" s="87">
        <v>0</v>
      </c>
      <c r="E63" s="4"/>
      <c r="F63" s="4"/>
    </row>
    <row r="64" spans="1:6" ht="15">
      <c r="A64" s="88" t="s">
        <v>743</v>
      </c>
      <c r="B64" s="89">
        <f>SUM(B56:B63)</f>
        <v>0</v>
      </c>
      <c r="C64" s="89">
        <f>SUM(C56:C63)</f>
        <v>0</v>
      </c>
      <c r="D64" s="89">
        <f>SUM(D56:D63)</f>
        <v>0</v>
      </c>
      <c r="E64" s="4"/>
      <c r="F64" s="4"/>
    </row>
    <row r="65" spans="1:6" ht="15">
      <c r="A65" s="86" t="s">
        <v>744</v>
      </c>
      <c r="B65" s="87">
        <v>9570186</v>
      </c>
      <c r="C65" s="87">
        <f>+C66+C67+C68+C69+C70+C71</f>
        <v>0</v>
      </c>
      <c r="D65" s="87">
        <v>9287738</v>
      </c>
      <c r="E65" s="4"/>
      <c r="F65" s="4"/>
    </row>
    <row r="66" spans="1:6" ht="15">
      <c r="A66" s="86" t="s">
        <v>688</v>
      </c>
      <c r="B66" s="87">
        <v>0</v>
      </c>
      <c r="C66" s="87">
        <v>0</v>
      </c>
      <c r="D66" s="87">
        <v>0</v>
      </c>
      <c r="E66" s="4"/>
      <c r="F66" s="4"/>
    </row>
    <row r="67" spans="1:6" ht="15">
      <c r="A67" s="86" t="s">
        <v>689</v>
      </c>
      <c r="B67" s="87">
        <v>9567646</v>
      </c>
      <c r="C67" s="87">
        <v>0</v>
      </c>
      <c r="D67" s="87">
        <v>9239761</v>
      </c>
      <c r="E67" s="4"/>
      <c r="F67" s="4"/>
    </row>
    <row r="68" spans="1:6" ht="15">
      <c r="A68" s="86" t="s">
        <v>690</v>
      </c>
      <c r="B68" s="87">
        <v>0</v>
      </c>
      <c r="C68" s="87">
        <v>0</v>
      </c>
      <c r="D68" s="87">
        <v>0</v>
      </c>
      <c r="E68" s="4"/>
      <c r="F68" s="4"/>
    </row>
    <row r="69" spans="1:6" ht="15">
      <c r="A69" s="86" t="s">
        <v>691</v>
      </c>
      <c r="B69" s="87">
        <v>0</v>
      </c>
      <c r="C69" s="87">
        <v>0</v>
      </c>
      <c r="D69" s="87">
        <v>45437</v>
      </c>
      <c r="E69" s="4"/>
      <c r="F69" s="4"/>
    </row>
    <row r="70" spans="1:6" ht="15">
      <c r="A70" s="86" t="s">
        <v>692</v>
      </c>
      <c r="B70" s="87">
        <v>0</v>
      </c>
      <c r="C70" s="87">
        <v>0</v>
      </c>
      <c r="D70" s="87">
        <v>0</v>
      </c>
      <c r="E70" s="4"/>
      <c r="F70" s="4"/>
    </row>
    <row r="71" spans="1:6" ht="15">
      <c r="A71" s="86" t="s">
        <v>842</v>
      </c>
      <c r="B71" s="87">
        <v>2540</v>
      </c>
      <c r="C71" s="87">
        <v>0</v>
      </c>
      <c r="D71" s="87">
        <v>2540</v>
      </c>
      <c r="E71" s="4"/>
      <c r="F71" s="4"/>
    </row>
    <row r="72" spans="1:6" ht="30">
      <c r="A72" s="86" t="s">
        <v>693</v>
      </c>
      <c r="B72" s="87">
        <v>0</v>
      </c>
      <c r="C72" s="87">
        <v>0</v>
      </c>
      <c r="D72" s="87">
        <v>0</v>
      </c>
      <c r="E72" s="4"/>
      <c r="F72" s="4"/>
    </row>
    <row r="73" spans="1:6" ht="15">
      <c r="A73" s="86" t="s">
        <v>694</v>
      </c>
      <c r="B73" s="87">
        <v>0</v>
      </c>
      <c r="C73" s="87">
        <v>0</v>
      </c>
      <c r="D73" s="87">
        <v>0</v>
      </c>
      <c r="E73" s="4"/>
      <c r="F73" s="4"/>
    </row>
    <row r="74" spans="1:6" ht="15">
      <c r="A74" s="86" t="s">
        <v>695</v>
      </c>
      <c r="B74" s="87">
        <v>48000</v>
      </c>
      <c r="C74" s="87">
        <v>0</v>
      </c>
      <c r="D74" s="87">
        <v>48000</v>
      </c>
      <c r="E74" s="4"/>
      <c r="F74" s="4"/>
    </row>
    <row r="75" spans="1:6" ht="30">
      <c r="A75" s="86" t="s">
        <v>696</v>
      </c>
      <c r="B75" s="87">
        <v>0</v>
      </c>
      <c r="C75" s="87">
        <v>0</v>
      </c>
      <c r="D75" s="87">
        <v>0</v>
      </c>
      <c r="E75" s="4"/>
      <c r="F75" s="4"/>
    </row>
    <row r="76" spans="1:6" ht="30">
      <c r="A76" s="86" t="s">
        <v>697</v>
      </c>
      <c r="B76" s="87">
        <v>0</v>
      </c>
      <c r="C76" s="87">
        <v>0</v>
      </c>
      <c r="D76" s="87">
        <v>0</v>
      </c>
      <c r="E76" s="4"/>
      <c r="F76" s="4"/>
    </row>
    <row r="77" spans="1:6" ht="30">
      <c r="A77" s="86" t="s">
        <v>698</v>
      </c>
      <c r="B77" s="87">
        <v>0</v>
      </c>
      <c r="C77" s="87">
        <v>0</v>
      </c>
      <c r="D77" s="87">
        <v>0</v>
      </c>
      <c r="E77" s="4"/>
      <c r="F77" s="4"/>
    </row>
    <row r="78" spans="1:6" ht="15">
      <c r="A78" s="88" t="s">
        <v>745</v>
      </c>
      <c r="B78" s="89">
        <f>B65+B72+B73+B74+B75+B76+B77</f>
        <v>9618186</v>
      </c>
      <c r="C78" s="89">
        <f>SUM(C65:C77)</f>
        <v>0</v>
      </c>
      <c r="D78" s="89">
        <f>+D65+D72+D73+D74+D75+D76+D77</f>
        <v>9335738</v>
      </c>
      <c r="E78" s="4"/>
      <c r="F78" s="4"/>
    </row>
    <row r="79" spans="1:6" ht="15">
      <c r="A79" s="88" t="s">
        <v>778</v>
      </c>
      <c r="B79" s="89">
        <f>+B55+B64+B78</f>
        <v>22520938</v>
      </c>
      <c r="C79" s="89">
        <f>+C55+C64+C78</f>
        <v>0</v>
      </c>
      <c r="D79" s="89">
        <f>+D55+D64+D78</f>
        <v>28337612</v>
      </c>
      <c r="E79" s="4"/>
      <c r="F79" s="4"/>
    </row>
    <row r="80" spans="1:6" s="155" customFormat="1" ht="15">
      <c r="A80" s="86" t="s">
        <v>938</v>
      </c>
      <c r="B80" s="87">
        <v>705219</v>
      </c>
      <c r="C80" s="87">
        <v>0</v>
      </c>
      <c r="D80" s="87">
        <v>342287</v>
      </c>
      <c r="E80" s="152"/>
      <c r="F80" s="152"/>
    </row>
    <row r="81" spans="1:6" s="155" customFormat="1" ht="30">
      <c r="A81" s="86" t="s">
        <v>909</v>
      </c>
      <c r="B81" s="87">
        <v>41559</v>
      </c>
      <c r="C81" s="87">
        <v>0</v>
      </c>
      <c r="D81" s="246">
        <v>41559</v>
      </c>
      <c r="E81" s="152"/>
      <c r="F81" s="152"/>
    </row>
    <row r="82" spans="1:6" ht="15">
      <c r="A82" s="88" t="s">
        <v>910</v>
      </c>
      <c r="B82" s="89">
        <f>B81+B80</f>
        <v>746778</v>
      </c>
      <c r="C82" s="89">
        <f>C81+C80</f>
        <v>0</v>
      </c>
      <c r="D82" s="89">
        <f>D81+D80</f>
        <v>383846</v>
      </c>
      <c r="E82" s="4"/>
      <c r="F82" s="4"/>
    </row>
    <row r="83" spans="1:6" s="155" customFormat="1" ht="15">
      <c r="A83" s="86" t="s">
        <v>911</v>
      </c>
      <c r="B83" s="87">
        <v>-1333460</v>
      </c>
      <c r="C83" s="87">
        <v>0</v>
      </c>
      <c r="D83" s="87">
        <v>-209194</v>
      </c>
      <c r="E83" s="152"/>
      <c r="F83" s="152"/>
    </row>
    <row r="84" spans="1:6" ht="15">
      <c r="A84" s="88" t="s">
        <v>908</v>
      </c>
      <c r="B84" s="89">
        <f>B83</f>
        <v>-1333460</v>
      </c>
      <c r="C84" s="89">
        <f>C83</f>
        <v>0</v>
      </c>
      <c r="D84" s="89">
        <f>D83</f>
        <v>-209194</v>
      </c>
      <c r="E84" s="4"/>
      <c r="F84" s="4"/>
    </row>
    <row r="85" spans="1:6" ht="15">
      <c r="A85" s="86" t="s">
        <v>905</v>
      </c>
      <c r="B85" s="87">
        <v>0</v>
      </c>
      <c r="C85" s="87">
        <v>0</v>
      </c>
      <c r="D85" s="87">
        <v>0</v>
      </c>
      <c r="E85" s="4"/>
      <c r="F85" s="4"/>
    </row>
    <row r="86" spans="1:6" s="166" customFormat="1" ht="15">
      <c r="A86" s="88" t="s">
        <v>907</v>
      </c>
      <c r="B86" s="89">
        <f>B85</f>
        <v>0</v>
      </c>
      <c r="C86" s="89">
        <f>C85</f>
        <v>0</v>
      </c>
      <c r="D86" s="89">
        <f>D85</f>
        <v>0</v>
      </c>
      <c r="E86" s="145"/>
      <c r="F86" s="145"/>
    </row>
    <row r="87" spans="1:6" ht="15">
      <c r="A87" s="88" t="s">
        <v>906</v>
      </c>
      <c r="B87" s="89">
        <f>B82+B84+B86</f>
        <v>-586682</v>
      </c>
      <c r="C87" s="89">
        <f>C82+C84+C86</f>
        <v>0</v>
      </c>
      <c r="D87" s="89">
        <f>D82+D84+D86</f>
        <v>174652</v>
      </c>
      <c r="E87" s="4"/>
      <c r="F87" s="4"/>
    </row>
    <row r="88" spans="1:6" ht="15">
      <c r="A88" s="86" t="s">
        <v>700</v>
      </c>
      <c r="B88" s="87">
        <v>0</v>
      </c>
      <c r="C88" s="87">
        <v>0</v>
      </c>
      <c r="D88" s="87">
        <v>0</v>
      </c>
      <c r="E88" s="4"/>
      <c r="F88" s="4"/>
    </row>
    <row r="89" spans="1:6" ht="15">
      <c r="A89" s="86" t="s">
        <v>701</v>
      </c>
      <c r="B89" s="87">
        <v>0</v>
      </c>
      <c r="C89" s="87">
        <v>0</v>
      </c>
      <c r="D89" s="87">
        <v>0</v>
      </c>
      <c r="E89" s="4"/>
      <c r="F89" s="4"/>
    </row>
    <row r="90" spans="1:6" ht="15">
      <c r="A90" s="86" t="s">
        <v>702</v>
      </c>
      <c r="B90" s="87">
        <v>0</v>
      </c>
      <c r="C90" s="87">
        <v>0</v>
      </c>
      <c r="D90" s="87">
        <v>0</v>
      </c>
      <c r="E90" s="4"/>
      <c r="F90" s="4"/>
    </row>
    <row r="91" spans="1:6" ht="15">
      <c r="A91" s="88" t="s">
        <v>777</v>
      </c>
      <c r="B91" s="89">
        <f>SUM(B88:B90)</f>
        <v>0</v>
      </c>
      <c r="C91" s="89">
        <f>SUM(C88:C90)</f>
        <v>0</v>
      </c>
      <c r="D91" s="89">
        <f>SUM(D88:D90)</f>
        <v>0</v>
      </c>
      <c r="E91" s="4"/>
      <c r="F91" s="4"/>
    </row>
    <row r="92" spans="1:6" ht="15">
      <c r="A92" s="121" t="s">
        <v>746</v>
      </c>
      <c r="B92" s="90">
        <f>+B25+B40+B46+B79+B87+B91</f>
        <v>1954288949</v>
      </c>
      <c r="C92" s="90">
        <f>+C25+C40+C46+C79+C87+C91</f>
        <v>0</v>
      </c>
      <c r="D92" s="90">
        <f>+D25+D40+D46+D79+D87+D91</f>
        <v>1931893995</v>
      </c>
      <c r="E92" s="4"/>
      <c r="F92" s="4"/>
    </row>
    <row r="93" spans="1:6" ht="15">
      <c r="A93" s="88" t="s">
        <v>703</v>
      </c>
      <c r="B93" s="37"/>
      <c r="C93" s="37"/>
      <c r="D93" s="37"/>
      <c r="E93" s="4"/>
      <c r="F93" s="4"/>
    </row>
    <row r="94" spans="1:6" ht="15">
      <c r="A94" s="86" t="s">
        <v>704</v>
      </c>
      <c r="B94" s="87">
        <v>1050323717</v>
      </c>
      <c r="C94" s="87">
        <v>0</v>
      </c>
      <c r="D94" s="87">
        <v>1050323717</v>
      </c>
      <c r="E94" s="4"/>
      <c r="F94" s="4"/>
    </row>
    <row r="95" spans="1:6" ht="15">
      <c r="A95" s="86" t="s">
        <v>705</v>
      </c>
      <c r="B95" s="87">
        <v>132766990</v>
      </c>
      <c r="C95" s="87">
        <v>0</v>
      </c>
      <c r="D95" s="87">
        <v>132766990</v>
      </c>
      <c r="E95" s="4"/>
      <c r="F95" s="4"/>
    </row>
    <row r="96" spans="1:6" ht="15">
      <c r="A96" s="86" t="s">
        <v>706</v>
      </c>
      <c r="B96" s="87">
        <v>8982628</v>
      </c>
      <c r="C96" s="87">
        <v>0</v>
      </c>
      <c r="D96" s="87">
        <v>8982628</v>
      </c>
      <c r="E96" s="4"/>
      <c r="F96" s="4"/>
    </row>
    <row r="97" spans="1:6" ht="15">
      <c r="A97" s="86" t="s">
        <v>707</v>
      </c>
      <c r="B97" s="87">
        <v>182047673</v>
      </c>
      <c r="C97" s="87">
        <v>0</v>
      </c>
      <c r="D97" s="87">
        <v>-12294851</v>
      </c>
      <c r="E97" s="4"/>
      <c r="F97" s="4"/>
    </row>
    <row r="98" spans="1:6" ht="15">
      <c r="A98" s="86" t="s">
        <v>708</v>
      </c>
      <c r="B98" s="87">
        <v>0</v>
      </c>
      <c r="C98" s="87">
        <v>0</v>
      </c>
      <c r="D98" s="87">
        <v>0</v>
      </c>
      <c r="E98" s="4"/>
      <c r="F98" s="4"/>
    </row>
    <row r="99" spans="1:6" ht="15">
      <c r="A99" s="86" t="s">
        <v>709</v>
      </c>
      <c r="B99" s="87">
        <v>-10564203</v>
      </c>
      <c r="C99" s="87">
        <v>0</v>
      </c>
      <c r="D99" s="87">
        <v>-17030219</v>
      </c>
      <c r="E99" s="4"/>
      <c r="F99" s="4"/>
    </row>
    <row r="100" spans="1:6" ht="15">
      <c r="A100" s="88" t="s">
        <v>779</v>
      </c>
      <c r="B100" s="89">
        <f>SUM(B94:B99)</f>
        <v>1363556805</v>
      </c>
      <c r="C100" s="89">
        <f>SUM(C94:C99)</f>
        <v>0</v>
      </c>
      <c r="D100" s="89">
        <f>SUM(D94:D99)</f>
        <v>1162748265</v>
      </c>
      <c r="E100" s="4"/>
      <c r="F100" s="4"/>
    </row>
    <row r="101" spans="1:6" ht="30">
      <c r="A101" s="86" t="s">
        <v>710</v>
      </c>
      <c r="B101" s="87">
        <v>0</v>
      </c>
      <c r="C101" s="87">
        <v>0</v>
      </c>
      <c r="D101" s="87">
        <v>0</v>
      </c>
      <c r="E101" s="4"/>
      <c r="F101" s="4"/>
    </row>
    <row r="102" spans="1:6" ht="30">
      <c r="A102" s="86" t="s">
        <v>711</v>
      </c>
      <c r="B102" s="87">
        <v>0</v>
      </c>
      <c r="C102" s="87">
        <v>0</v>
      </c>
      <c r="D102" s="87">
        <v>0</v>
      </c>
      <c r="E102" s="4"/>
      <c r="F102" s="4"/>
    </row>
    <row r="103" spans="1:6" ht="30">
      <c r="A103" s="86" t="s">
        <v>712</v>
      </c>
      <c r="B103" s="87">
        <v>57407</v>
      </c>
      <c r="C103" s="87">
        <v>0</v>
      </c>
      <c r="D103" s="87">
        <v>1669904</v>
      </c>
      <c r="E103" s="4"/>
      <c r="F103" s="4"/>
    </row>
    <row r="104" spans="1:6" ht="30">
      <c r="A104" s="86" t="s">
        <v>713</v>
      </c>
      <c r="B104" s="87">
        <v>0</v>
      </c>
      <c r="C104" s="87">
        <v>0</v>
      </c>
      <c r="D104" s="87">
        <v>0</v>
      </c>
      <c r="E104" s="4"/>
      <c r="F104" s="4"/>
    </row>
    <row r="105" spans="1:6" ht="30">
      <c r="A105" s="86" t="s">
        <v>780</v>
      </c>
      <c r="B105" s="87">
        <v>0</v>
      </c>
      <c r="C105" s="87">
        <v>0</v>
      </c>
      <c r="D105" s="87">
        <v>0</v>
      </c>
      <c r="E105" s="4"/>
      <c r="F105" s="4"/>
    </row>
    <row r="106" spans="1:6" ht="15">
      <c r="A106" s="86" t="s">
        <v>714</v>
      </c>
      <c r="B106" s="87">
        <v>16151811</v>
      </c>
      <c r="C106" s="87">
        <v>0</v>
      </c>
      <c r="D106" s="87">
        <v>369743</v>
      </c>
      <c r="E106" s="4"/>
      <c r="F106" s="4"/>
    </row>
    <row r="107" spans="1:6" ht="15">
      <c r="A107" s="86" t="s">
        <v>715</v>
      </c>
      <c r="B107" s="87">
        <v>0</v>
      </c>
      <c r="C107" s="87">
        <v>0</v>
      </c>
      <c r="D107" s="87">
        <v>0</v>
      </c>
      <c r="E107" s="4"/>
      <c r="F107" s="4"/>
    </row>
    <row r="108" spans="1:6" ht="30">
      <c r="A108" s="86" t="s">
        <v>781</v>
      </c>
      <c r="B108" s="87">
        <v>0</v>
      </c>
      <c r="C108" s="87">
        <v>0</v>
      </c>
      <c r="D108" s="87">
        <v>0</v>
      </c>
      <c r="E108" s="4"/>
      <c r="F108" s="4"/>
    </row>
    <row r="109" spans="1:6" ht="30">
      <c r="A109" s="86" t="s">
        <v>782</v>
      </c>
      <c r="B109" s="87">
        <v>0</v>
      </c>
      <c r="C109" s="87">
        <v>0</v>
      </c>
      <c r="D109" s="87">
        <v>0</v>
      </c>
      <c r="E109" s="4"/>
      <c r="F109" s="4"/>
    </row>
    <row r="110" spans="1:6" ht="15">
      <c r="A110" s="88" t="s">
        <v>747</v>
      </c>
      <c r="B110" s="89">
        <f>SUM(B101:B109)</f>
        <v>16209218</v>
      </c>
      <c r="C110" s="89">
        <f>SUM(C101:C109)</f>
        <v>0</v>
      </c>
      <c r="D110" s="89">
        <f>SUM(D101:D109)</f>
        <v>2039647</v>
      </c>
      <c r="E110" s="4"/>
      <c r="F110" s="4"/>
    </row>
    <row r="111" spans="1:6" ht="30">
      <c r="A111" s="86" t="s">
        <v>716</v>
      </c>
      <c r="B111" s="87">
        <v>0</v>
      </c>
      <c r="C111" s="87">
        <v>0</v>
      </c>
      <c r="D111" s="87">
        <v>0</v>
      </c>
      <c r="E111" s="4"/>
      <c r="F111" s="4"/>
    </row>
    <row r="112" spans="1:6" ht="30">
      <c r="A112" s="86" t="s">
        <v>717</v>
      </c>
      <c r="B112" s="87">
        <v>0</v>
      </c>
      <c r="C112" s="87">
        <v>0</v>
      </c>
      <c r="D112" s="87">
        <v>0</v>
      </c>
      <c r="E112" s="4"/>
      <c r="F112" s="4"/>
    </row>
    <row r="113" spans="1:6" ht="30">
      <c r="A113" s="86" t="s">
        <v>718</v>
      </c>
      <c r="B113" s="87">
        <v>0</v>
      </c>
      <c r="C113" s="87">
        <v>0</v>
      </c>
      <c r="D113" s="87">
        <v>3436</v>
      </c>
      <c r="E113" s="4"/>
      <c r="F113" s="4"/>
    </row>
    <row r="114" spans="1:6" ht="30">
      <c r="A114" s="86" t="s">
        <v>719</v>
      </c>
      <c r="B114" s="87">
        <v>0</v>
      </c>
      <c r="C114" s="87">
        <v>0</v>
      </c>
      <c r="D114" s="87">
        <v>0</v>
      </c>
      <c r="E114" s="4"/>
      <c r="F114" s="4"/>
    </row>
    <row r="115" spans="1:6" ht="30">
      <c r="A115" s="86" t="s">
        <v>783</v>
      </c>
      <c r="B115" s="87">
        <v>0</v>
      </c>
      <c r="C115" s="87">
        <v>0</v>
      </c>
      <c r="D115" s="87">
        <v>0</v>
      </c>
      <c r="E115" s="4"/>
      <c r="F115" s="4"/>
    </row>
    <row r="116" spans="1:6" ht="30">
      <c r="A116" s="86" t="s">
        <v>720</v>
      </c>
      <c r="B116" s="87">
        <v>0</v>
      </c>
      <c r="C116" s="87">
        <v>0</v>
      </c>
      <c r="D116" s="87">
        <v>0</v>
      </c>
      <c r="E116" s="4"/>
      <c r="F116" s="4"/>
    </row>
    <row r="117" spans="1:6" ht="30">
      <c r="A117" s="86" t="s">
        <v>721</v>
      </c>
      <c r="B117" s="87">
        <v>0</v>
      </c>
      <c r="C117" s="87">
        <v>0</v>
      </c>
      <c r="D117" s="87">
        <v>0</v>
      </c>
      <c r="E117" s="4"/>
      <c r="F117" s="4"/>
    </row>
    <row r="118" spans="1:6" ht="30">
      <c r="A118" s="86" t="s">
        <v>784</v>
      </c>
      <c r="B118" s="87">
        <v>0</v>
      </c>
      <c r="C118" s="87">
        <v>0</v>
      </c>
      <c r="D118" s="87">
        <v>0</v>
      </c>
      <c r="E118" s="4"/>
      <c r="F118" s="4"/>
    </row>
    <row r="119" spans="1:6" ht="30">
      <c r="A119" s="86" t="s">
        <v>785</v>
      </c>
      <c r="B119" s="87">
        <v>2814024</v>
      </c>
      <c r="C119" s="87">
        <v>0</v>
      </c>
      <c r="D119" s="87">
        <v>3382353</v>
      </c>
      <c r="E119" s="4"/>
      <c r="F119" s="4"/>
    </row>
    <row r="120" spans="1:6" ht="15">
      <c r="A120" s="88" t="s">
        <v>748</v>
      </c>
      <c r="B120" s="89">
        <f>SUM(B111:B119)</f>
        <v>2814024</v>
      </c>
      <c r="C120" s="89">
        <f>SUM(C111:C119)</f>
        <v>0</v>
      </c>
      <c r="D120" s="89">
        <f>SUM(D111:D119)</f>
        <v>3385789</v>
      </c>
      <c r="E120" s="4"/>
      <c r="F120" s="4"/>
    </row>
    <row r="121" spans="1:6" ht="15">
      <c r="A121" s="86" t="s">
        <v>722</v>
      </c>
      <c r="B121" s="87">
        <v>3506492</v>
      </c>
      <c r="C121" s="87">
        <v>0</v>
      </c>
      <c r="D121" s="87">
        <v>5681326</v>
      </c>
      <c r="E121" s="4"/>
      <c r="F121" s="4"/>
    </row>
    <row r="122" spans="1:6" ht="30">
      <c r="A122" s="86" t="s">
        <v>723</v>
      </c>
      <c r="B122" s="87">
        <v>0</v>
      </c>
      <c r="C122" s="87">
        <v>0</v>
      </c>
      <c r="D122" s="87">
        <v>0</v>
      </c>
      <c r="E122" s="4"/>
      <c r="F122" s="4"/>
    </row>
    <row r="123" spans="1:6" ht="15">
      <c r="A123" s="86" t="s">
        <v>724</v>
      </c>
      <c r="B123" s="87">
        <v>0</v>
      </c>
      <c r="C123" s="87">
        <v>0</v>
      </c>
      <c r="D123" s="87">
        <v>3000</v>
      </c>
      <c r="E123" s="4"/>
      <c r="F123" s="4"/>
    </row>
    <row r="124" spans="1:6" ht="15">
      <c r="A124" s="86" t="s">
        <v>725</v>
      </c>
      <c r="B124" s="87">
        <v>0</v>
      </c>
      <c r="C124" s="87">
        <v>0</v>
      </c>
      <c r="D124" s="87">
        <v>0</v>
      </c>
      <c r="E124" s="4"/>
      <c r="F124" s="4"/>
    </row>
    <row r="125" spans="1:6" ht="30">
      <c r="A125" s="86" t="s">
        <v>726</v>
      </c>
      <c r="B125" s="87">
        <v>0</v>
      </c>
      <c r="C125" s="87">
        <v>0</v>
      </c>
      <c r="D125" s="87">
        <v>0</v>
      </c>
      <c r="E125" s="4"/>
      <c r="F125" s="4"/>
    </row>
    <row r="126" spans="1:6" ht="30">
      <c r="A126" s="86" t="s">
        <v>727</v>
      </c>
      <c r="B126" s="87">
        <v>0</v>
      </c>
      <c r="C126" s="87">
        <v>0</v>
      </c>
      <c r="D126" s="87">
        <v>0</v>
      </c>
      <c r="E126" s="4"/>
      <c r="F126" s="4"/>
    </row>
    <row r="127" spans="1:6" ht="30">
      <c r="A127" s="86" t="s">
        <v>728</v>
      </c>
      <c r="B127" s="87">
        <v>0</v>
      </c>
      <c r="C127" s="87">
        <v>0</v>
      </c>
      <c r="D127" s="87">
        <v>0</v>
      </c>
      <c r="E127" s="4"/>
      <c r="F127" s="4"/>
    </row>
    <row r="128" spans="1:6" ht="30">
      <c r="A128" s="86" t="s">
        <v>969</v>
      </c>
      <c r="B128" s="87">
        <v>4254630</v>
      </c>
      <c r="C128" s="87">
        <v>0</v>
      </c>
      <c r="D128" s="87">
        <v>4254630</v>
      </c>
      <c r="E128" s="4"/>
      <c r="F128" s="4"/>
    </row>
    <row r="129" spans="1:6" ht="15">
      <c r="A129" s="88" t="s">
        <v>786</v>
      </c>
      <c r="B129" s="89">
        <f>SUM(B121:B128)</f>
        <v>7761122</v>
      </c>
      <c r="C129" s="89">
        <f>SUM(C121:C128)</f>
        <v>0</v>
      </c>
      <c r="D129" s="89">
        <f>SUM(D121:D128)</f>
        <v>9938956</v>
      </c>
      <c r="E129" s="4"/>
      <c r="F129" s="4"/>
    </row>
    <row r="130" spans="1:6" ht="15">
      <c r="A130" s="88" t="s">
        <v>749</v>
      </c>
      <c r="B130" s="89">
        <f>+B110+B120+B129</f>
        <v>26784364</v>
      </c>
      <c r="C130" s="89">
        <f>+C110+C120+C129</f>
        <v>0</v>
      </c>
      <c r="D130" s="89">
        <f>+D110+D120+D129</f>
        <v>15364392</v>
      </c>
      <c r="E130" s="4"/>
      <c r="F130" s="4"/>
    </row>
    <row r="131" spans="1:6" ht="15">
      <c r="A131" s="88" t="s">
        <v>729</v>
      </c>
      <c r="B131" s="89">
        <v>0</v>
      </c>
      <c r="C131" s="89">
        <v>0</v>
      </c>
      <c r="D131" s="89">
        <v>0</v>
      </c>
      <c r="E131" s="4"/>
      <c r="F131" s="4"/>
    </row>
    <row r="132" spans="1:6" ht="25.5">
      <c r="A132" s="88" t="s">
        <v>730</v>
      </c>
      <c r="B132" s="89">
        <v>0</v>
      </c>
      <c r="C132" s="89">
        <v>0</v>
      </c>
      <c r="D132" s="89">
        <v>0</v>
      </c>
      <c r="E132" s="4"/>
      <c r="F132" s="4"/>
    </row>
    <row r="133" spans="1:6" ht="15">
      <c r="A133" s="86" t="s">
        <v>731</v>
      </c>
      <c r="B133" s="87">
        <v>0</v>
      </c>
      <c r="C133" s="87">
        <v>0</v>
      </c>
      <c r="D133" s="87">
        <v>0</v>
      </c>
      <c r="E133" s="4"/>
      <c r="F133" s="4"/>
    </row>
    <row r="134" spans="1:6" ht="15">
      <c r="A134" s="86" t="s">
        <v>732</v>
      </c>
      <c r="B134" s="87">
        <v>7188958</v>
      </c>
      <c r="C134" s="87">
        <v>0</v>
      </c>
      <c r="D134" s="87">
        <v>1867953</v>
      </c>
      <c r="E134" s="4"/>
      <c r="F134" s="4"/>
    </row>
    <row r="135" spans="1:6" ht="15">
      <c r="A135" s="86" t="s">
        <v>733</v>
      </c>
      <c r="B135" s="87">
        <v>556758822</v>
      </c>
      <c r="C135" s="87">
        <v>0</v>
      </c>
      <c r="D135" s="87">
        <v>751925653</v>
      </c>
      <c r="E135" s="4"/>
      <c r="F135" s="4"/>
    </row>
    <row r="136" spans="1:6" ht="15">
      <c r="A136" s="88" t="s">
        <v>787</v>
      </c>
      <c r="B136" s="89">
        <f>SUM(B133:B135)</f>
        <v>563947780</v>
      </c>
      <c r="C136" s="89">
        <f>SUM(C133:C135)</f>
        <v>0</v>
      </c>
      <c r="D136" s="89">
        <f>SUM(D133:D135)</f>
        <v>753793606</v>
      </c>
      <c r="E136" s="4"/>
      <c r="F136" s="4"/>
    </row>
    <row r="137" spans="1:6" ht="15">
      <c r="A137" s="121" t="s">
        <v>788</v>
      </c>
      <c r="B137" s="90">
        <f>+B100+B130+B131+B132+B136</f>
        <v>1954288949</v>
      </c>
      <c r="C137" s="90">
        <f>+C100+C130+C131+C132+C136</f>
        <v>0</v>
      </c>
      <c r="D137" s="90">
        <f>+D100+D130+D131+D132+D136</f>
        <v>1931906263</v>
      </c>
      <c r="E137" s="4"/>
      <c r="F137" s="4"/>
    </row>
    <row r="138" spans="1:6" ht="15">
      <c r="A138" s="4"/>
      <c r="B138" s="4"/>
      <c r="C138" s="4"/>
      <c r="D138" s="4"/>
      <c r="E138" s="4"/>
      <c r="F138" s="4"/>
    </row>
    <row r="139" spans="1:6" ht="15">
      <c r="A139" s="4"/>
      <c r="B139" s="4"/>
      <c r="C139" s="4"/>
      <c r="D139" s="4"/>
      <c r="E139" s="4"/>
      <c r="F139" s="4"/>
    </row>
    <row r="140" spans="1:6" ht="15">
      <c r="A140" s="4"/>
      <c r="B140" s="4"/>
      <c r="C140" s="4"/>
      <c r="D140" s="4"/>
      <c r="E140" s="4"/>
      <c r="F140" s="4"/>
    </row>
    <row r="141" spans="1:6" ht="15">
      <c r="A141" s="4"/>
      <c r="B141" s="4"/>
      <c r="C141" s="4"/>
      <c r="D141" s="4"/>
      <c r="E141" s="4"/>
      <c r="F141" s="4"/>
    </row>
    <row r="142" spans="1:6" ht="15">
      <c r="A142" s="4"/>
      <c r="B142" s="4"/>
      <c r="C142" s="4"/>
      <c r="D142" s="4"/>
      <c r="E142" s="4"/>
      <c r="F142" s="4"/>
    </row>
    <row r="143" spans="1:6" ht="15">
      <c r="A143" s="4"/>
      <c r="B143" s="4"/>
      <c r="C143" s="4"/>
      <c r="D143" s="4"/>
      <c r="E143" s="4"/>
      <c r="F143" s="4"/>
    </row>
    <row r="144" spans="1:6" ht="15">
      <c r="A144" s="4"/>
      <c r="B144" s="4"/>
      <c r="C144" s="4"/>
      <c r="D144" s="4"/>
      <c r="E144" s="4"/>
      <c r="F144" s="4"/>
    </row>
    <row r="145" spans="1:6" ht="15">
      <c r="A145" s="4"/>
      <c r="B145" s="4"/>
      <c r="C145" s="4"/>
      <c r="D145" s="4"/>
      <c r="E145" s="4"/>
      <c r="F145" s="4"/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8" scale="8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F139"/>
  <sheetViews>
    <sheetView zoomScalePageLayoutView="0" workbookViewId="0" topLeftCell="A112">
      <selection activeCell="D109" sqref="D109"/>
    </sheetView>
  </sheetViews>
  <sheetFormatPr defaultColWidth="9.140625" defaultRowHeight="15"/>
  <cols>
    <col min="1" max="1" width="73.140625" style="0" customWidth="1"/>
    <col min="2" max="2" width="13.140625" style="0" customWidth="1"/>
    <col min="3" max="3" width="17.28125" style="0" customWidth="1"/>
    <col min="4" max="4" width="14.28125" style="0" customWidth="1"/>
  </cols>
  <sheetData>
    <row r="1" ht="15">
      <c r="B1" t="s">
        <v>955</v>
      </c>
    </row>
    <row r="2" spans="1:6" ht="27" customHeight="1">
      <c r="A2" s="428" t="s">
        <v>991</v>
      </c>
      <c r="B2" s="380"/>
      <c r="C2" s="380"/>
      <c r="D2" s="380"/>
      <c r="E2" s="122"/>
      <c r="F2" s="80"/>
    </row>
    <row r="3" spans="1:6" ht="25.5" customHeight="1">
      <c r="A3" s="383" t="s">
        <v>894</v>
      </c>
      <c r="B3" s="380"/>
      <c r="C3" s="380"/>
      <c r="D3" s="380"/>
      <c r="E3" s="60"/>
      <c r="F3" s="80"/>
    </row>
    <row r="5" spans="1:6" ht="15">
      <c r="A5" s="152" t="s">
        <v>828</v>
      </c>
      <c r="B5" s="4"/>
      <c r="C5" s="4"/>
      <c r="D5" s="4"/>
      <c r="E5" s="4"/>
      <c r="F5" s="4"/>
    </row>
    <row r="6" spans="1:6" ht="38.25">
      <c r="A6" s="38" t="s">
        <v>587</v>
      </c>
      <c r="B6" s="123" t="s">
        <v>997</v>
      </c>
      <c r="C6" s="123" t="s">
        <v>760</v>
      </c>
      <c r="D6" s="123" t="s">
        <v>998</v>
      </c>
      <c r="E6" s="4"/>
      <c r="F6" s="4"/>
    </row>
    <row r="7" spans="1:6" ht="15">
      <c r="A7" s="88" t="s">
        <v>759</v>
      </c>
      <c r="B7" s="37"/>
      <c r="C7" s="37"/>
      <c r="D7" s="37"/>
      <c r="E7" s="4"/>
      <c r="F7" s="4"/>
    </row>
    <row r="8" spans="1:6" ht="15">
      <c r="A8" s="86" t="s">
        <v>655</v>
      </c>
      <c r="B8" s="87">
        <v>0</v>
      </c>
      <c r="C8" s="87">
        <v>0</v>
      </c>
      <c r="D8" s="87">
        <v>0</v>
      </c>
      <c r="E8" s="4"/>
      <c r="F8" s="4"/>
    </row>
    <row r="9" spans="1:6" ht="15">
      <c r="A9" s="86" t="s">
        <v>656</v>
      </c>
      <c r="B9" s="87">
        <v>0</v>
      </c>
      <c r="C9" s="87">
        <v>0</v>
      </c>
      <c r="D9" s="87">
        <v>0</v>
      </c>
      <c r="E9" s="4"/>
      <c r="F9" s="4"/>
    </row>
    <row r="10" spans="1:6" ht="15">
      <c r="A10" s="86" t="s">
        <v>657</v>
      </c>
      <c r="B10" s="87">
        <v>0</v>
      </c>
      <c r="C10" s="87">
        <v>0</v>
      </c>
      <c r="D10" s="87">
        <v>0</v>
      </c>
      <c r="E10" s="4"/>
      <c r="F10" s="4"/>
    </row>
    <row r="11" spans="1:6" ht="15">
      <c r="A11" s="88" t="s">
        <v>737</v>
      </c>
      <c r="B11" s="89">
        <f>SUM(B8:B10)</f>
        <v>0</v>
      </c>
      <c r="C11" s="89">
        <f>SUM(C8:C10)</f>
        <v>0</v>
      </c>
      <c r="D11" s="89">
        <f>SUM(D8:D10)</f>
        <v>0</v>
      </c>
      <c r="E11" s="4"/>
      <c r="F11" s="4"/>
    </row>
    <row r="12" spans="1:6" ht="15">
      <c r="A12" s="86" t="s">
        <v>658</v>
      </c>
      <c r="B12" s="87">
        <v>0</v>
      </c>
      <c r="C12" s="87">
        <v>0</v>
      </c>
      <c r="D12" s="87">
        <v>0</v>
      </c>
      <c r="E12" s="4"/>
      <c r="F12" s="4"/>
    </row>
    <row r="13" spans="1:6" ht="15">
      <c r="A13" s="86" t="s">
        <v>659</v>
      </c>
      <c r="B13" s="87">
        <v>0</v>
      </c>
      <c r="C13" s="87">
        <v>0</v>
      </c>
      <c r="D13" s="87">
        <v>0</v>
      </c>
      <c r="E13" s="4"/>
      <c r="F13" s="4"/>
    </row>
    <row r="14" spans="1:6" ht="15">
      <c r="A14" s="86" t="s">
        <v>660</v>
      </c>
      <c r="B14" s="87">
        <v>0</v>
      </c>
      <c r="C14" s="87">
        <v>0</v>
      </c>
      <c r="D14" s="87">
        <v>0</v>
      </c>
      <c r="E14" s="4"/>
      <c r="F14" s="4"/>
    </row>
    <row r="15" spans="1:6" ht="15">
      <c r="A15" s="86" t="s">
        <v>661</v>
      </c>
      <c r="B15" s="87">
        <v>0</v>
      </c>
      <c r="C15" s="87">
        <v>0</v>
      </c>
      <c r="D15" s="87">
        <v>0</v>
      </c>
      <c r="E15" s="4"/>
      <c r="F15" s="4"/>
    </row>
    <row r="16" spans="1:6" ht="15">
      <c r="A16" s="86" t="s">
        <v>662</v>
      </c>
      <c r="B16" s="87">
        <v>0</v>
      </c>
      <c r="C16" s="87">
        <v>0</v>
      </c>
      <c r="D16" s="87">
        <v>0</v>
      </c>
      <c r="E16" s="4"/>
      <c r="F16" s="4"/>
    </row>
    <row r="17" spans="1:6" ht="15">
      <c r="A17" s="88" t="s">
        <v>738</v>
      </c>
      <c r="B17" s="89">
        <f>SUM(B12:B16)</f>
        <v>0</v>
      </c>
      <c r="C17" s="89">
        <f>SUM(C12:C16)</f>
        <v>0</v>
      </c>
      <c r="D17" s="89">
        <f>SUM(D12:D16)</f>
        <v>0</v>
      </c>
      <c r="E17" s="4"/>
      <c r="F17" s="4"/>
    </row>
    <row r="18" spans="1:6" ht="15">
      <c r="A18" s="86" t="s">
        <v>734</v>
      </c>
      <c r="B18" s="87">
        <v>0</v>
      </c>
      <c r="C18" s="87">
        <v>0</v>
      </c>
      <c r="D18" s="87">
        <v>0</v>
      </c>
      <c r="E18" s="4"/>
      <c r="F18" s="4"/>
    </row>
    <row r="19" spans="1:6" ht="15">
      <c r="A19" s="86" t="s">
        <v>735</v>
      </c>
      <c r="B19" s="87">
        <v>0</v>
      </c>
      <c r="C19" s="87">
        <v>0</v>
      </c>
      <c r="D19" s="87">
        <v>0</v>
      </c>
      <c r="E19" s="4"/>
      <c r="F19" s="4"/>
    </row>
    <row r="20" spans="1:6" ht="15">
      <c r="A20" s="86" t="s">
        <v>663</v>
      </c>
      <c r="B20" s="87">
        <v>0</v>
      </c>
      <c r="C20" s="87">
        <v>0</v>
      </c>
      <c r="D20" s="87">
        <v>0</v>
      </c>
      <c r="E20" s="4"/>
      <c r="F20" s="4"/>
    </row>
    <row r="21" spans="1:6" ht="15">
      <c r="A21" s="88" t="s">
        <v>736</v>
      </c>
      <c r="B21" s="89">
        <f>SUM(B18:B20)</f>
        <v>0</v>
      </c>
      <c r="C21" s="89">
        <f>SUM(C18:C20)</f>
        <v>0</v>
      </c>
      <c r="D21" s="89">
        <f>SUM(D18:D20)</f>
        <v>0</v>
      </c>
      <c r="E21" s="4"/>
      <c r="F21" s="4"/>
    </row>
    <row r="22" spans="1:6" ht="15">
      <c r="A22" s="86" t="s">
        <v>664</v>
      </c>
      <c r="B22" s="87">
        <v>0</v>
      </c>
      <c r="C22" s="87">
        <v>0</v>
      </c>
      <c r="D22" s="87">
        <v>0</v>
      </c>
      <c r="E22" s="4"/>
      <c r="F22" s="4"/>
    </row>
    <row r="23" spans="1:6" ht="30">
      <c r="A23" s="86" t="s">
        <v>665</v>
      </c>
      <c r="B23" s="87">
        <v>0</v>
      </c>
      <c r="C23" s="87">
        <v>0</v>
      </c>
      <c r="D23" s="87">
        <v>0</v>
      </c>
      <c r="E23" s="4"/>
      <c r="F23" s="4"/>
    </row>
    <row r="24" spans="1:6" ht="15">
      <c r="A24" s="88" t="s">
        <v>761</v>
      </c>
      <c r="B24" s="89">
        <f>SUM(B22:B23)</f>
        <v>0</v>
      </c>
      <c r="C24" s="89">
        <f>SUM(C22:C23)</f>
        <v>0</v>
      </c>
      <c r="D24" s="89">
        <f>SUM(D22:D23)</f>
        <v>0</v>
      </c>
      <c r="E24" s="4"/>
      <c r="F24" s="4"/>
    </row>
    <row r="25" spans="1:6" ht="15">
      <c r="A25" s="88" t="s">
        <v>739</v>
      </c>
      <c r="B25" s="89">
        <f>+B11+B17+B21+B24</f>
        <v>0</v>
      </c>
      <c r="C25" s="89">
        <f>+C11+C17+C21+C24</f>
        <v>0</v>
      </c>
      <c r="D25" s="89">
        <f>+D11+D17+D21+D24</f>
        <v>0</v>
      </c>
      <c r="E25" s="4"/>
      <c r="F25" s="4"/>
    </row>
    <row r="26" spans="1:6" ht="15">
      <c r="A26" s="86" t="s">
        <v>666</v>
      </c>
      <c r="B26" s="87">
        <v>0</v>
      </c>
      <c r="C26" s="87">
        <v>0</v>
      </c>
      <c r="D26" s="87">
        <v>0</v>
      </c>
      <c r="E26" s="4"/>
      <c r="F26" s="4"/>
    </row>
    <row r="27" spans="1:6" ht="15">
      <c r="A27" s="86" t="s">
        <v>667</v>
      </c>
      <c r="B27" s="87">
        <v>0</v>
      </c>
      <c r="C27" s="87">
        <v>0</v>
      </c>
      <c r="D27" s="87">
        <v>0</v>
      </c>
      <c r="E27" s="4"/>
      <c r="F27" s="4"/>
    </row>
    <row r="28" spans="1:6" ht="15">
      <c r="A28" s="86" t="s">
        <v>668</v>
      </c>
      <c r="B28" s="87">
        <v>0</v>
      </c>
      <c r="C28" s="87">
        <v>0</v>
      </c>
      <c r="D28" s="87">
        <v>0</v>
      </c>
      <c r="E28" s="4"/>
      <c r="F28" s="4"/>
    </row>
    <row r="29" spans="1:6" ht="15">
      <c r="A29" s="86" t="s">
        <v>669</v>
      </c>
      <c r="B29" s="87">
        <v>0</v>
      </c>
      <c r="C29" s="87">
        <v>0</v>
      </c>
      <c r="D29" s="87">
        <v>0</v>
      </c>
      <c r="E29" s="4"/>
      <c r="F29" s="4"/>
    </row>
    <row r="30" spans="1:6" ht="15">
      <c r="A30" s="86" t="s">
        <v>670</v>
      </c>
      <c r="B30" s="87">
        <v>0</v>
      </c>
      <c r="C30" s="87">
        <v>0</v>
      </c>
      <c r="D30" s="87">
        <v>0</v>
      </c>
      <c r="E30" s="4"/>
      <c r="F30" s="4"/>
    </row>
    <row r="31" spans="1:6" ht="15">
      <c r="A31" s="88" t="s">
        <v>762</v>
      </c>
      <c r="B31" s="89">
        <f>SUM(B26:B30)</f>
        <v>0</v>
      </c>
      <c r="C31" s="89">
        <f>SUM(C26:C30)</f>
        <v>0</v>
      </c>
      <c r="D31" s="89">
        <f>SUM(D26:D30)</f>
        <v>0</v>
      </c>
      <c r="E31" s="4"/>
      <c r="F31" s="4"/>
    </row>
    <row r="32" spans="1:6" ht="15">
      <c r="A32" s="86" t="s">
        <v>671</v>
      </c>
      <c r="B32" s="87">
        <v>0</v>
      </c>
      <c r="C32" s="87">
        <v>0</v>
      </c>
      <c r="D32" s="87">
        <v>0</v>
      </c>
      <c r="E32" s="4"/>
      <c r="F32" s="4"/>
    </row>
    <row r="33" spans="1:6" ht="15">
      <c r="A33" s="86" t="s">
        <v>740</v>
      </c>
      <c r="B33" s="87">
        <v>0</v>
      </c>
      <c r="C33" s="87">
        <v>0</v>
      </c>
      <c r="D33" s="87">
        <v>0</v>
      </c>
      <c r="E33" s="4"/>
      <c r="F33" s="4"/>
    </row>
    <row r="34" spans="1:6" ht="15">
      <c r="A34" s="86" t="s">
        <v>672</v>
      </c>
      <c r="B34" s="87">
        <v>0</v>
      </c>
      <c r="C34" s="87">
        <v>0</v>
      </c>
      <c r="D34" s="87">
        <v>0</v>
      </c>
      <c r="E34" s="4"/>
      <c r="F34" s="4"/>
    </row>
    <row r="35" spans="1:6" ht="15">
      <c r="A35" s="86" t="s">
        <v>673</v>
      </c>
      <c r="B35" s="87">
        <v>0</v>
      </c>
      <c r="C35" s="87">
        <v>0</v>
      </c>
      <c r="D35" s="87">
        <v>0</v>
      </c>
      <c r="E35" s="4"/>
      <c r="F35" s="4"/>
    </row>
    <row r="36" spans="1:6" ht="15">
      <c r="A36" s="86" t="s">
        <v>674</v>
      </c>
      <c r="B36" s="87">
        <v>0</v>
      </c>
      <c r="C36" s="87">
        <v>0</v>
      </c>
      <c r="D36" s="87">
        <v>0</v>
      </c>
      <c r="E36" s="4"/>
      <c r="F36" s="4"/>
    </row>
    <row r="37" spans="1:6" ht="15">
      <c r="A37" s="86" t="s">
        <v>675</v>
      </c>
      <c r="B37" s="87">
        <v>0</v>
      </c>
      <c r="C37" s="87">
        <v>0</v>
      </c>
      <c r="D37" s="87">
        <v>0</v>
      </c>
      <c r="E37" s="4"/>
      <c r="F37" s="4"/>
    </row>
    <row r="38" spans="1:6" ht="15">
      <c r="A38" s="86" t="s">
        <v>676</v>
      </c>
      <c r="B38" s="87">
        <v>0</v>
      </c>
      <c r="C38" s="87">
        <v>0</v>
      </c>
      <c r="D38" s="87">
        <v>0</v>
      </c>
      <c r="E38" s="4"/>
      <c r="F38" s="4"/>
    </row>
    <row r="39" spans="1:6" ht="15">
      <c r="A39" s="88" t="s">
        <v>741</v>
      </c>
      <c r="B39" s="89">
        <f>SUM(B32:B38)</f>
        <v>0</v>
      </c>
      <c r="C39" s="89">
        <f>SUM(C32:C38)</f>
        <v>0</v>
      </c>
      <c r="D39" s="89">
        <f>SUM(D32:D38)</f>
        <v>0</v>
      </c>
      <c r="E39" s="4"/>
      <c r="F39" s="4"/>
    </row>
    <row r="40" spans="1:6" ht="15">
      <c r="A40" s="88" t="s">
        <v>763</v>
      </c>
      <c r="B40" s="89">
        <f>+B31+B39</f>
        <v>0</v>
      </c>
      <c r="C40" s="89">
        <f>+C31+C39</f>
        <v>0</v>
      </c>
      <c r="D40" s="89">
        <f>+D31+D39</f>
        <v>0</v>
      </c>
      <c r="E40" s="4"/>
      <c r="F40" s="4"/>
    </row>
    <row r="41" spans="1:6" ht="15">
      <c r="A41" s="86" t="s">
        <v>677</v>
      </c>
      <c r="B41" s="87">
        <v>0</v>
      </c>
      <c r="C41" s="87">
        <v>0</v>
      </c>
      <c r="D41" s="87">
        <v>0</v>
      </c>
      <c r="E41" s="4"/>
      <c r="F41" s="4"/>
    </row>
    <row r="42" spans="1:6" ht="15">
      <c r="A42" s="86" t="s">
        <v>678</v>
      </c>
      <c r="B42" s="87">
        <v>11000</v>
      </c>
      <c r="C42" s="87">
        <v>0</v>
      </c>
      <c r="D42" s="87">
        <v>2010</v>
      </c>
      <c r="E42" s="4"/>
      <c r="F42" s="4"/>
    </row>
    <row r="43" spans="1:6" ht="15">
      <c r="A43" s="86" t="s">
        <v>679</v>
      </c>
      <c r="B43" s="87">
        <v>420065</v>
      </c>
      <c r="C43" s="87">
        <v>0</v>
      </c>
      <c r="D43" s="87">
        <v>171518</v>
      </c>
      <c r="E43" s="4"/>
      <c r="F43" s="4"/>
    </row>
    <row r="44" spans="1:6" ht="15">
      <c r="A44" s="86" t="s">
        <v>680</v>
      </c>
      <c r="B44" s="87">
        <v>0</v>
      </c>
      <c r="C44" s="87">
        <v>0</v>
      </c>
      <c r="D44" s="87">
        <v>0</v>
      </c>
      <c r="E44" s="4"/>
      <c r="F44" s="4"/>
    </row>
    <row r="45" spans="1:6" ht="15">
      <c r="A45" s="86" t="s">
        <v>681</v>
      </c>
      <c r="B45" s="87">
        <v>0</v>
      </c>
      <c r="C45" s="87">
        <v>0</v>
      </c>
      <c r="D45" s="87">
        <v>0</v>
      </c>
      <c r="E45" s="4"/>
      <c r="F45" s="4"/>
    </row>
    <row r="46" spans="1:6" ht="15">
      <c r="A46" s="88" t="s">
        <v>742</v>
      </c>
      <c r="B46" s="89">
        <f>SUM(B41:B45)</f>
        <v>431065</v>
      </c>
      <c r="C46" s="89">
        <f>SUM(C41:C45)</f>
        <v>0</v>
      </c>
      <c r="D46" s="89">
        <f>SUM(D41:D45)</f>
        <v>173528</v>
      </c>
      <c r="E46" s="4"/>
      <c r="F46" s="4"/>
    </row>
    <row r="47" spans="1:6" ht="30">
      <c r="A47" s="86" t="s">
        <v>764</v>
      </c>
      <c r="B47" s="87">
        <v>0</v>
      </c>
      <c r="C47" s="87">
        <v>0</v>
      </c>
      <c r="D47" s="87">
        <v>0</v>
      </c>
      <c r="E47" s="4"/>
      <c r="F47" s="4"/>
    </row>
    <row r="48" spans="1:6" ht="30">
      <c r="A48" s="86" t="s">
        <v>767</v>
      </c>
      <c r="B48" s="87">
        <v>0</v>
      </c>
      <c r="C48" s="87">
        <v>0</v>
      </c>
      <c r="D48" s="87">
        <v>0</v>
      </c>
      <c r="E48" s="4"/>
      <c r="F48" s="4"/>
    </row>
    <row r="49" spans="1:6" ht="30">
      <c r="A49" s="86" t="s">
        <v>682</v>
      </c>
      <c r="B49" s="87">
        <v>0</v>
      </c>
      <c r="C49" s="87">
        <v>0</v>
      </c>
      <c r="D49" s="87">
        <v>0</v>
      </c>
      <c r="E49" s="4"/>
      <c r="F49" s="4"/>
    </row>
    <row r="50" spans="1:6" ht="15">
      <c r="A50" s="86" t="s">
        <v>683</v>
      </c>
      <c r="B50" s="87">
        <v>33352</v>
      </c>
      <c r="C50" s="87">
        <v>0</v>
      </c>
      <c r="D50" s="87">
        <v>49409</v>
      </c>
      <c r="E50" s="4"/>
      <c r="F50" s="4"/>
    </row>
    <row r="51" spans="1:6" ht="30">
      <c r="A51" s="86" t="s">
        <v>684</v>
      </c>
      <c r="B51" s="87">
        <v>0</v>
      </c>
      <c r="C51" s="87">
        <v>0</v>
      </c>
      <c r="D51" s="87">
        <v>0</v>
      </c>
      <c r="E51" s="4"/>
      <c r="F51" s="4"/>
    </row>
    <row r="52" spans="1:6" ht="30">
      <c r="A52" s="86" t="s">
        <v>768</v>
      </c>
      <c r="B52" s="87">
        <v>0</v>
      </c>
      <c r="C52" s="87">
        <v>0</v>
      </c>
      <c r="D52" s="87">
        <v>0</v>
      </c>
      <c r="E52" s="4"/>
      <c r="F52" s="4"/>
    </row>
    <row r="53" spans="1:6" ht="30">
      <c r="A53" s="86" t="s">
        <v>769</v>
      </c>
      <c r="B53" s="87">
        <v>0</v>
      </c>
      <c r="C53" s="87">
        <v>0</v>
      </c>
      <c r="D53" s="87">
        <v>0</v>
      </c>
      <c r="E53" s="4"/>
      <c r="F53" s="4"/>
    </row>
    <row r="54" spans="1:6" ht="30">
      <c r="A54" s="86" t="s">
        <v>770</v>
      </c>
      <c r="B54" s="87">
        <v>0</v>
      </c>
      <c r="C54" s="87">
        <v>0</v>
      </c>
      <c r="D54" s="87">
        <v>0</v>
      </c>
      <c r="E54" s="4"/>
      <c r="F54" s="4"/>
    </row>
    <row r="55" spans="1:6" ht="15">
      <c r="A55" s="88" t="s">
        <v>771</v>
      </c>
      <c r="B55" s="89">
        <f>SUM(B47:B54)</f>
        <v>33352</v>
      </c>
      <c r="C55" s="89">
        <f>SUM(C47:C54)</f>
        <v>0</v>
      </c>
      <c r="D55" s="89">
        <f>SUM(D47:D54)</f>
        <v>49409</v>
      </c>
      <c r="E55" s="4"/>
      <c r="F55" s="4"/>
    </row>
    <row r="56" spans="1:6" ht="30">
      <c r="A56" s="86" t="s">
        <v>772</v>
      </c>
      <c r="B56" s="87">
        <v>0</v>
      </c>
      <c r="C56" s="87">
        <v>0</v>
      </c>
      <c r="D56" s="87">
        <v>0</v>
      </c>
      <c r="E56" s="4"/>
      <c r="F56" s="4"/>
    </row>
    <row r="57" spans="1:6" ht="30">
      <c r="A57" s="86" t="s">
        <v>776</v>
      </c>
      <c r="B57" s="87">
        <v>0</v>
      </c>
      <c r="C57" s="87">
        <v>0</v>
      </c>
      <c r="D57" s="87">
        <v>0</v>
      </c>
      <c r="E57" s="4"/>
      <c r="F57" s="4"/>
    </row>
    <row r="58" spans="1:6" ht="30">
      <c r="A58" s="86" t="s">
        <v>685</v>
      </c>
      <c r="B58" s="87">
        <v>0</v>
      </c>
      <c r="C58" s="87">
        <v>0</v>
      </c>
      <c r="D58" s="87">
        <v>0</v>
      </c>
      <c r="E58" s="4"/>
      <c r="F58" s="4"/>
    </row>
    <row r="59" spans="1:6" ht="30">
      <c r="A59" s="86" t="s">
        <v>686</v>
      </c>
      <c r="B59" s="87">
        <v>0</v>
      </c>
      <c r="C59" s="87">
        <v>0</v>
      </c>
      <c r="D59" s="87">
        <v>0</v>
      </c>
      <c r="E59" s="4"/>
      <c r="F59" s="4"/>
    </row>
    <row r="60" spans="1:6" ht="30">
      <c r="A60" s="86" t="s">
        <v>687</v>
      </c>
      <c r="B60" s="87">
        <v>0</v>
      </c>
      <c r="C60" s="87">
        <v>0</v>
      </c>
      <c r="D60" s="87">
        <v>0</v>
      </c>
      <c r="E60" s="4"/>
      <c r="F60" s="4"/>
    </row>
    <row r="61" spans="1:6" ht="30">
      <c r="A61" s="86" t="s">
        <v>775</v>
      </c>
      <c r="B61" s="87">
        <v>0</v>
      </c>
      <c r="C61" s="87">
        <v>0</v>
      </c>
      <c r="D61" s="87">
        <v>0</v>
      </c>
      <c r="E61" s="4"/>
      <c r="F61" s="4"/>
    </row>
    <row r="62" spans="1:6" ht="30">
      <c r="A62" s="86" t="s">
        <v>774</v>
      </c>
      <c r="B62" s="87">
        <v>0</v>
      </c>
      <c r="C62" s="87">
        <v>0</v>
      </c>
      <c r="D62" s="87">
        <v>0</v>
      </c>
      <c r="E62" s="4"/>
      <c r="F62" s="4"/>
    </row>
    <row r="63" spans="1:6" ht="30">
      <c r="A63" s="86" t="s">
        <v>773</v>
      </c>
      <c r="B63" s="87">
        <v>0</v>
      </c>
      <c r="C63" s="87">
        <v>0</v>
      </c>
      <c r="D63" s="87">
        <v>0</v>
      </c>
      <c r="E63" s="4"/>
      <c r="F63" s="4"/>
    </row>
    <row r="64" spans="1:6" ht="15">
      <c r="A64" s="88" t="s">
        <v>743</v>
      </c>
      <c r="B64" s="89">
        <f>SUM(B56:B63)</f>
        <v>0</v>
      </c>
      <c r="C64" s="89">
        <f>SUM(C56:C63)</f>
        <v>0</v>
      </c>
      <c r="D64" s="89">
        <f>SUM(D56:D63)</f>
        <v>0</v>
      </c>
      <c r="E64" s="4"/>
      <c r="F64" s="4"/>
    </row>
    <row r="65" spans="1:6" ht="15">
      <c r="A65" s="86" t="s">
        <v>744</v>
      </c>
      <c r="B65" s="87">
        <f>B66+B67+B68+B69+B70+B71</f>
        <v>464205</v>
      </c>
      <c r="C65" s="87">
        <v>0</v>
      </c>
      <c r="D65" s="87">
        <f>+D66+D67+D68+D69+D70+D71</f>
        <v>464205</v>
      </c>
      <c r="E65" s="4"/>
      <c r="F65" s="4"/>
    </row>
    <row r="66" spans="1:6" ht="15">
      <c r="A66" s="86" t="s">
        <v>688</v>
      </c>
      <c r="B66" s="87">
        <v>0</v>
      </c>
      <c r="C66" s="87">
        <v>0</v>
      </c>
      <c r="D66" s="87">
        <v>0</v>
      </c>
      <c r="E66" s="4"/>
      <c r="F66" s="4"/>
    </row>
    <row r="67" spans="1:6" ht="15">
      <c r="A67" s="86" t="s">
        <v>689</v>
      </c>
      <c r="B67" s="87">
        <v>0</v>
      </c>
      <c r="C67" s="87">
        <v>0</v>
      </c>
      <c r="D67" s="87">
        <v>0</v>
      </c>
      <c r="E67" s="4"/>
      <c r="F67" s="4"/>
    </row>
    <row r="68" spans="1:6" ht="15">
      <c r="A68" s="86" t="s">
        <v>690</v>
      </c>
      <c r="B68" s="87">
        <v>0</v>
      </c>
      <c r="C68" s="87">
        <v>0</v>
      </c>
      <c r="D68" s="87">
        <v>0</v>
      </c>
      <c r="E68" s="4"/>
      <c r="F68" s="4"/>
    </row>
    <row r="69" spans="1:6" ht="15">
      <c r="A69" s="86" t="s">
        <v>937</v>
      </c>
      <c r="B69" s="87">
        <v>464205</v>
      </c>
      <c r="C69" s="87">
        <v>0</v>
      </c>
      <c r="D69" s="87">
        <v>464205</v>
      </c>
      <c r="E69" s="4"/>
      <c r="F69" s="4"/>
    </row>
    <row r="70" spans="1:6" ht="15">
      <c r="A70" s="86" t="s">
        <v>692</v>
      </c>
      <c r="B70" s="87">
        <v>0</v>
      </c>
      <c r="C70" s="87">
        <v>0</v>
      </c>
      <c r="D70" s="87">
        <v>0</v>
      </c>
      <c r="E70" s="4"/>
      <c r="F70" s="4"/>
    </row>
    <row r="71" spans="1:6" ht="15">
      <c r="A71" s="86" t="s">
        <v>841</v>
      </c>
      <c r="B71" s="87">
        <v>0</v>
      </c>
      <c r="C71" s="87">
        <v>0</v>
      </c>
      <c r="D71" s="87">
        <v>0</v>
      </c>
      <c r="E71" s="4"/>
      <c r="F71" s="4"/>
    </row>
    <row r="72" spans="1:6" ht="30">
      <c r="A72" s="86" t="s">
        <v>693</v>
      </c>
      <c r="B72" s="87">
        <v>0</v>
      </c>
      <c r="C72" s="87">
        <v>0</v>
      </c>
      <c r="D72" s="87">
        <v>0</v>
      </c>
      <c r="E72" s="4"/>
      <c r="F72" s="4"/>
    </row>
    <row r="73" spans="1:6" ht="15">
      <c r="A73" s="86" t="s">
        <v>694</v>
      </c>
      <c r="B73" s="87">
        <v>0</v>
      </c>
      <c r="C73" s="87">
        <v>0</v>
      </c>
      <c r="D73" s="87">
        <v>0</v>
      </c>
      <c r="E73" s="4"/>
      <c r="F73" s="4"/>
    </row>
    <row r="74" spans="1:6" ht="15">
      <c r="A74" s="86" t="s">
        <v>695</v>
      </c>
      <c r="B74" s="87">
        <v>0</v>
      </c>
      <c r="C74" s="87">
        <v>0</v>
      </c>
      <c r="D74" s="87">
        <v>0</v>
      </c>
      <c r="E74" s="4"/>
      <c r="F74" s="4"/>
    </row>
    <row r="75" spans="1:6" ht="30">
      <c r="A75" s="86" t="s">
        <v>696</v>
      </c>
      <c r="B75" s="87">
        <v>0</v>
      </c>
      <c r="C75" s="87">
        <v>0</v>
      </c>
      <c r="D75" s="87">
        <v>0</v>
      </c>
      <c r="E75" s="4"/>
      <c r="F75" s="4"/>
    </row>
    <row r="76" spans="1:6" ht="30">
      <c r="A76" s="86" t="s">
        <v>697</v>
      </c>
      <c r="B76" s="87">
        <v>0</v>
      </c>
      <c r="C76" s="87">
        <v>0</v>
      </c>
      <c r="D76" s="87">
        <v>0</v>
      </c>
      <c r="E76" s="4"/>
      <c r="F76" s="4"/>
    </row>
    <row r="77" spans="1:6" ht="30">
      <c r="A77" s="86" t="s">
        <v>698</v>
      </c>
      <c r="B77" s="87">
        <v>0</v>
      </c>
      <c r="C77" s="87">
        <v>0</v>
      </c>
      <c r="D77" s="87">
        <v>0</v>
      </c>
      <c r="E77" s="4"/>
      <c r="F77" s="4"/>
    </row>
    <row r="78" spans="1:6" ht="15">
      <c r="A78" s="88" t="s">
        <v>745</v>
      </c>
      <c r="B78" s="89">
        <f>B65+B72+B73+B74+B75+B76+B77</f>
        <v>464205</v>
      </c>
      <c r="C78" s="89">
        <f>SUM(C65:C77)</f>
        <v>0</v>
      </c>
      <c r="D78" s="89">
        <f>+D65+D72+D73+D74+D75+D76+D77</f>
        <v>464205</v>
      </c>
      <c r="E78" s="4"/>
      <c r="F78" s="4"/>
    </row>
    <row r="79" spans="1:6" ht="15">
      <c r="A79" s="88" t="s">
        <v>778</v>
      </c>
      <c r="B79" s="89">
        <f>+B55+B64+B78</f>
        <v>497557</v>
      </c>
      <c r="C79" s="89">
        <f>+C55+C64+C78</f>
        <v>0</v>
      </c>
      <c r="D79" s="89">
        <f>+D55+D64+D78</f>
        <v>513614</v>
      </c>
      <c r="E79" s="4"/>
      <c r="F79" s="4"/>
    </row>
    <row r="80" spans="1:6" ht="15">
      <c r="A80" s="86" t="s">
        <v>905</v>
      </c>
      <c r="B80" s="89">
        <v>0</v>
      </c>
      <c r="C80" s="89">
        <v>0</v>
      </c>
      <c r="D80" s="89">
        <v>0</v>
      </c>
      <c r="E80" s="4"/>
      <c r="F80" s="4"/>
    </row>
    <row r="81" spans="1:6" ht="15">
      <c r="A81" s="88" t="s">
        <v>907</v>
      </c>
      <c r="B81" s="89">
        <f aca="true" t="shared" si="0" ref="B81:D82">SUM(B80)</f>
        <v>0</v>
      </c>
      <c r="C81" s="89">
        <f t="shared" si="0"/>
        <v>0</v>
      </c>
      <c r="D81" s="89">
        <f t="shared" si="0"/>
        <v>0</v>
      </c>
      <c r="E81" s="4"/>
      <c r="F81" s="4"/>
    </row>
    <row r="82" spans="1:6" ht="15">
      <c r="A82" s="88" t="s">
        <v>906</v>
      </c>
      <c r="B82" s="89">
        <f t="shared" si="0"/>
        <v>0</v>
      </c>
      <c r="C82" s="89">
        <f t="shared" si="0"/>
        <v>0</v>
      </c>
      <c r="D82" s="89">
        <f t="shared" si="0"/>
        <v>0</v>
      </c>
      <c r="E82" s="4"/>
      <c r="F82" s="4"/>
    </row>
    <row r="83" spans="1:6" ht="15">
      <c r="A83" s="86" t="s">
        <v>700</v>
      </c>
      <c r="B83" s="87">
        <v>0</v>
      </c>
      <c r="C83" s="87">
        <v>0</v>
      </c>
      <c r="D83" s="87">
        <v>0</v>
      </c>
      <c r="E83" s="4"/>
      <c r="F83" s="4"/>
    </row>
    <row r="84" spans="1:6" ht="15">
      <c r="A84" s="86" t="s">
        <v>701</v>
      </c>
      <c r="B84" s="87">
        <v>0</v>
      </c>
      <c r="C84" s="87">
        <v>0</v>
      </c>
      <c r="D84" s="87">
        <v>17247</v>
      </c>
      <c r="E84" s="4"/>
      <c r="F84" s="4"/>
    </row>
    <row r="85" spans="1:6" ht="15">
      <c r="A85" s="86" t="s">
        <v>702</v>
      </c>
      <c r="B85" s="87">
        <v>0</v>
      </c>
      <c r="C85" s="87">
        <v>0</v>
      </c>
      <c r="D85" s="87">
        <v>0</v>
      </c>
      <c r="E85" s="4"/>
      <c r="F85" s="4"/>
    </row>
    <row r="86" spans="1:6" ht="15">
      <c r="A86" s="88" t="s">
        <v>777</v>
      </c>
      <c r="B86" s="89">
        <f>SUM(B83:B85)</f>
        <v>0</v>
      </c>
      <c r="C86" s="89">
        <f>SUM(C83:C85)</f>
        <v>0</v>
      </c>
      <c r="D86" s="89">
        <f>SUM(D83:D85)</f>
        <v>17247</v>
      </c>
      <c r="E86" s="4"/>
      <c r="F86" s="4"/>
    </row>
    <row r="87" spans="1:6" ht="15">
      <c r="A87" s="121" t="s">
        <v>746</v>
      </c>
      <c r="B87" s="90">
        <f>+B25+B40+B46+B79+B82+B86</f>
        <v>928622</v>
      </c>
      <c r="C87" s="90">
        <f>+C25+C40+C46+C79+C82+C86</f>
        <v>0</v>
      </c>
      <c r="D87" s="90">
        <f>+D25+D40+D46+D79+D82+D86</f>
        <v>704389</v>
      </c>
      <c r="E87" s="4"/>
      <c r="F87" s="4"/>
    </row>
    <row r="88" spans="1:6" ht="15">
      <c r="A88" s="88" t="s">
        <v>703</v>
      </c>
      <c r="B88" s="37"/>
      <c r="C88" s="37"/>
      <c r="D88" s="37"/>
      <c r="E88" s="4"/>
      <c r="F88" s="4"/>
    </row>
    <row r="89" spans="1:6" ht="15">
      <c r="A89" s="86" t="s">
        <v>704</v>
      </c>
      <c r="B89" s="87">
        <v>0</v>
      </c>
      <c r="C89" s="87">
        <v>0</v>
      </c>
      <c r="D89" s="87">
        <v>0</v>
      </c>
      <c r="E89" s="4"/>
      <c r="F89" s="4"/>
    </row>
    <row r="90" spans="1:6" ht="15">
      <c r="A90" s="86" t="s">
        <v>705</v>
      </c>
      <c r="B90" s="87">
        <v>0</v>
      </c>
      <c r="C90" s="87">
        <v>0</v>
      </c>
      <c r="D90" s="87">
        <v>0</v>
      </c>
      <c r="E90" s="4"/>
      <c r="F90" s="4"/>
    </row>
    <row r="91" spans="1:6" ht="15">
      <c r="A91" s="86" t="s">
        <v>706</v>
      </c>
      <c r="B91" s="87">
        <v>0</v>
      </c>
      <c r="C91" s="87">
        <v>0</v>
      </c>
      <c r="D91" s="87">
        <v>0</v>
      </c>
      <c r="E91" s="4"/>
      <c r="F91" s="4"/>
    </row>
    <row r="92" spans="1:6" ht="15">
      <c r="A92" s="86" t="s">
        <v>707</v>
      </c>
      <c r="B92" s="87">
        <v>7078</v>
      </c>
      <c r="C92" s="87">
        <v>0</v>
      </c>
      <c r="D92" s="87">
        <v>-1213601</v>
      </c>
      <c r="E92" s="4"/>
      <c r="F92" s="4"/>
    </row>
    <row r="93" spans="1:6" ht="15">
      <c r="A93" s="86" t="s">
        <v>708</v>
      </c>
      <c r="B93" s="87">
        <v>0</v>
      </c>
      <c r="C93" s="87">
        <v>0</v>
      </c>
      <c r="D93" s="87">
        <v>0</v>
      </c>
      <c r="E93" s="4"/>
      <c r="F93" s="4"/>
    </row>
    <row r="94" spans="1:6" ht="15">
      <c r="A94" s="86" t="s">
        <v>709</v>
      </c>
      <c r="B94" s="87">
        <v>-1220679</v>
      </c>
      <c r="C94" s="87">
        <v>0</v>
      </c>
      <c r="D94" s="87">
        <v>-701938</v>
      </c>
      <c r="E94" s="4"/>
      <c r="F94" s="4"/>
    </row>
    <row r="95" spans="1:6" ht="15">
      <c r="A95" s="88" t="s">
        <v>779</v>
      </c>
      <c r="B95" s="89">
        <f>SUM(B89:B94)</f>
        <v>-1213601</v>
      </c>
      <c r="C95" s="89">
        <f>SUM(C89:C94)</f>
        <v>0</v>
      </c>
      <c r="D95" s="89">
        <f>SUM(D89:D94)</f>
        <v>-1915539</v>
      </c>
      <c r="E95" s="4"/>
      <c r="F95" s="4"/>
    </row>
    <row r="96" spans="1:6" ht="30">
      <c r="A96" s="86" t="s">
        <v>710</v>
      </c>
      <c r="B96" s="87">
        <v>0</v>
      </c>
      <c r="C96" s="87">
        <v>0</v>
      </c>
      <c r="D96" s="87">
        <v>0</v>
      </c>
      <c r="E96" s="4"/>
      <c r="F96" s="4"/>
    </row>
    <row r="97" spans="1:6" ht="30">
      <c r="A97" s="86" t="s">
        <v>711</v>
      </c>
      <c r="B97" s="87">
        <v>0</v>
      </c>
      <c r="C97" s="87">
        <v>0</v>
      </c>
      <c r="D97" s="87">
        <v>0</v>
      </c>
      <c r="E97" s="4"/>
      <c r="F97" s="4"/>
    </row>
    <row r="98" spans="1:6" ht="30">
      <c r="A98" s="86" t="s">
        <v>712</v>
      </c>
      <c r="B98" s="87">
        <v>0</v>
      </c>
      <c r="C98" s="87">
        <v>0</v>
      </c>
      <c r="D98" s="87">
        <v>359583</v>
      </c>
      <c r="E98" s="4"/>
      <c r="F98" s="4"/>
    </row>
    <row r="99" spans="1:6" ht="30">
      <c r="A99" s="86" t="s">
        <v>713</v>
      </c>
      <c r="B99" s="87">
        <v>0</v>
      </c>
      <c r="C99" s="87">
        <v>0</v>
      </c>
      <c r="D99" s="87">
        <v>0</v>
      </c>
      <c r="E99" s="4"/>
      <c r="F99" s="4"/>
    </row>
    <row r="100" spans="1:6" ht="30">
      <c r="A100" s="86" t="s">
        <v>780</v>
      </c>
      <c r="B100" s="87">
        <v>0</v>
      </c>
      <c r="C100" s="87">
        <v>0</v>
      </c>
      <c r="D100" s="87">
        <v>0</v>
      </c>
      <c r="E100" s="4"/>
      <c r="F100" s="4"/>
    </row>
    <row r="101" spans="1:6" ht="15">
      <c r="A101" s="86" t="s">
        <v>714</v>
      </c>
      <c r="B101" s="87">
        <v>0</v>
      </c>
      <c r="C101" s="87">
        <v>0</v>
      </c>
      <c r="D101" s="87">
        <v>0</v>
      </c>
      <c r="E101" s="4"/>
      <c r="F101" s="4"/>
    </row>
    <row r="102" spans="1:6" ht="15">
      <c r="A102" s="86" t="s">
        <v>715</v>
      </c>
      <c r="B102" s="87">
        <v>0</v>
      </c>
      <c r="C102" s="87">
        <v>0</v>
      </c>
      <c r="D102" s="87">
        <v>0</v>
      </c>
      <c r="E102" s="4"/>
      <c r="F102" s="4"/>
    </row>
    <row r="103" spans="1:6" ht="30">
      <c r="A103" s="86" t="s">
        <v>781</v>
      </c>
      <c r="B103" s="87">
        <v>0</v>
      </c>
      <c r="C103" s="87">
        <v>0</v>
      </c>
      <c r="D103" s="87">
        <v>0</v>
      </c>
      <c r="E103" s="4"/>
      <c r="F103" s="4"/>
    </row>
    <row r="104" spans="1:6" ht="30">
      <c r="A104" s="86" t="s">
        <v>782</v>
      </c>
      <c r="B104" s="87">
        <v>0</v>
      </c>
      <c r="C104" s="87">
        <v>0</v>
      </c>
      <c r="D104" s="87">
        <v>0</v>
      </c>
      <c r="E104" s="4"/>
      <c r="F104" s="4"/>
    </row>
    <row r="105" spans="1:6" ht="15">
      <c r="A105" s="88" t="s">
        <v>747</v>
      </c>
      <c r="B105" s="89">
        <f>SUM(B96:B104)</f>
        <v>0</v>
      </c>
      <c r="C105" s="89">
        <f>SUM(C96:C104)</f>
        <v>0</v>
      </c>
      <c r="D105" s="89">
        <f>SUM(D96:D104)</f>
        <v>359583</v>
      </c>
      <c r="E105" s="4"/>
      <c r="F105" s="4"/>
    </row>
    <row r="106" spans="1:6" ht="30">
      <c r="A106" s="86" t="s">
        <v>716</v>
      </c>
      <c r="B106" s="87">
        <v>0</v>
      </c>
      <c r="C106" s="87">
        <v>0</v>
      </c>
      <c r="D106" s="87">
        <v>0</v>
      </c>
      <c r="E106" s="4"/>
      <c r="F106" s="4"/>
    </row>
    <row r="107" spans="1:6" ht="30">
      <c r="A107" s="86" t="s">
        <v>717</v>
      </c>
      <c r="B107" s="87">
        <v>0</v>
      </c>
      <c r="C107" s="87">
        <v>0</v>
      </c>
      <c r="D107" s="87">
        <v>0</v>
      </c>
      <c r="E107" s="4"/>
      <c r="F107" s="4"/>
    </row>
    <row r="108" spans="1:6" ht="30">
      <c r="A108" s="86" t="s">
        <v>718</v>
      </c>
      <c r="B108" s="87">
        <v>0</v>
      </c>
      <c r="C108" s="87">
        <v>0</v>
      </c>
      <c r="D108" s="87">
        <v>100161</v>
      </c>
      <c r="E108" s="4"/>
      <c r="F108" s="4"/>
    </row>
    <row r="109" spans="1:6" ht="30">
      <c r="A109" s="86" t="s">
        <v>719</v>
      </c>
      <c r="B109" s="87">
        <v>0</v>
      </c>
      <c r="C109" s="87">
        <v>0</v>
      </c>
      <c r="D109" s="87">
        <v>0</v>
      </c>
      <c r="E109" s="4"/>
      <c r="F109" s="4"/>
    </row>
    <row r="110" spans="1:6" ht="30">
      <c r="A110" s="86" t="s">
        <v>783</v>
      </c>
      <c r="B110" s="87">
        <v>0</v>
      </c>
      <c r="C110" s="87">
        <v>0</v>
      </c>
      <c r="D110" s="87">
        <v>0</v>
      </c>
      <c r="E110" s="4"/>
      <c r="F110" s="4"/>
    </row>
    <row r="111" spans="1:6" ht="30">
      <c r="A111" s="86" t="s">
        <v>720</v>
      </c>
      <c r="B111" s="87">
        <v>0</v>
      </c>
      <c r="C111" s="87">
        <v>0</v>
      </c>
      <c r="D111" s="87">
        <v>0</v>
      </c>
      <c r="E111" s="4"/>
      <c r="F111" s="4"/>
    </row>
    <row r="112" spans="1:6" ht="30">
      <c r="A112" s="86" t="s">
        <v>721</v>
      </c>
      <c r="B112" s="87">
        <v>0</v>
      </c>
      <c r="C112" s="87">
        <v>0</v>
      </c>
      <c r="D112" s="87">
        <v>0</v>
      </c>
      <c r="E112" s="4"/>
      <c r="F112" s="4"/>
    </row>
    <row r="113" spans="1:6" ht="30">
      <c r="A113" s="86" t="s">
        <v>784</v>
      </c>
      <c r="B113" s="87">
        <v>0</v>
      </c>
      <c r="C113" s="87">
        <v>0</v>
      </c>
      <c r="D113" s="87">
        <v>0</v>
      </c>
      <c r="E113" s="4"/>
      <c r="F113" s="4"/>
    </row>
    <row r="114" spans="1:6" ht="30">
      <c r="A114" s="86" t="s">
        <v>785</v>
      </c>
      <c r="B114" s="87">
        <v>0</v>
      </c>
      <c r="C114" s="87">
        <v>0</v>
      </c>
      <c r="D114" s="87">
        <v>0</v>
      </c>
      <c r="E114" s="4"/>
      <c r="F114" s="4"/>
    </row>
    <row r="115" spans="1:6" ht="15">
      <c r="A115" s="88" t="s">
        <v>748</v>
      </c>
      <c r="B115" s="89">
        <f>SUM(B106:B114)</f>
        <v>0</v>
      </c>
      <c r="C115" s="89">
        <f>SUM(C106:C114)</f>
        <v>0</v>
      </c>
      <c r="D115" s="89">
        <f>SUM(D106:D114)</f>
        <v>100161</v>
      </c>
      <c r="E115" s="4"/>
      <c r="F115" s="4"/>
    </row>
    <row r="116" spans="1:6" ht="15">
      <c r="A116" s="86" t="s">
        <v>722</v>
      </c>
      <c r="B116" s="87">
        <v>0</v>
      </c>
      <c r="C116" s="87">
        <v>0</v>
      </c>
      <c r="D116" s="87">
        <v>0</v>
      </c>
      <c r="E116" s="4"/>
      <c r="F116" s="4"/>
    </row>
    <row r="117" spans="1:6" ht="30">
      <c r="A117" s="86" t="s">
        <v>723</v>
      </c>
      <c r="B117" s="87">
        <v>0</v>
      </c>
      <c r="C117" s="87">
        <v>0</v>
      </c>
      <c r="D117" s="87">
        <v>0</v>
      </c>
      <c r="E117" s="4"/>
      <c r="F117" s="4"/>
    </row>
    <row r="118" spans="1:6" ht="15">
      <c r="A118" s="86" t="s">
        <v>724</v>
      </c>
      <c r="B118" s="87">
        <v>0</v>
      </c>
      <c r="C118" s="87">
        <v>0</v>
      </c>
      <c r="D118" s="87">
        <v>0</v>
      </c>
      <c r="E118" s="4"/>
      <c r="F118" s="4"/>
    </row>
    <row r="119" spans="1:6" ht="15">
      <c r="A119" s="86" t="s">
        <v>725</v>
      </c>
      <c r="B119" s="87">
        <v>0</v>
      </c>
      <c r="C119" s="87">
        <v>0</v>
      </c>
      <c r="D119" s="87">
        <v>0</v>
      </c>
      <c r="E119" s="4"/>
      <c r="F119" s="4"/>
    </row>
    <row r="120" spans="1:6" ht="30">
      <c r="A120" s="86" t="s">
        <v>726</v>
      </c>
      <c r="B120" s="87">
        <v>0</v>
      </c>
      <c r="C120" s="87">
        <v>0</v>
      </c>
      <c r="D120" s="87">
        <v>0</v>
      </c>
      <c r="E120" s="4"/>
      <c r="F120" s="4"/>
    </row>
    <row r="121" spans="1:6" ht="30">
      <c r="A121" s="86" t="s">
        <v>727</v>
      </c>
      <c r="B121" s="87">
        <v>0</v>
      </c>
      <c r="C121" s="87">
        <v>0</v>
      </c>
      <c r="D121" s="87">
        <v>0</v>
      </c>
      <c r="E121" s="4"/>
      <c r="F121" s="4"/>
    </row>
    <row r="122" spans="1:6" ht="30">
      <c r="A122" s="86" t="s">
        <v>728</v>
      </c>
      <c r="B122" s="87">
        <v>0</v>
      </c>
      <c r="C122" s="87">
        <v>0</v>
      </c>
      <c r="D122" s="87">
        <v>0</v>
      </c>
      <c r="E122" s="4"/>
      <c r="F122" s="4"/>
    </row>
    <row r="123" spans="1:6" ht="15">
      <c r="A123" s="88" t="s">
        <v>786</v>
      </c>
      <c r="B123" s="89">
        <f>SUM(B116:B122)</f>
        <v>0</v>
      </c>
      <c r="C123" s="89">
        <f>SUM(C116:C122)</f>
        <v>0</v>
      </c>
      <c r="D123" s="89">
        <f>SUM(D116:D122)</f>
        <v>0</v>
      </c>
      <c r="E123" s="4"/>
      <c r="F123" s="4"/>
    </row>
    <row r="124" spans="1:6" ht="15">
      <c r="A124" s="88" t="s">
        <v>749</v>
      </c>
      <c r="B124" s="89">
        <f>+B105+B115+B123</f>
        <v>0</v>
      </c>
      <c r="C124" s="89">
        <f>+C105+C115+C123</f>
        <v>0</v>
      </c>
      <c r="D124" s="89">
        <f>+D105+D115+D123</f>
        <v>459744</v>
      </c>
      <c r="E124" s="4"/>
      <c r="F124" s="4"/>
    </row>
    <row r="125" spans="1:6" ht="15">
      <c r="A125" s="88" t="s">
        <v>729</v>
      </c>
      <c r="B125" s="89">
        <v>0</v>
      </c>
      <c r="C125" s="89">
        <v>0</v>
      </c>
      <c r="D125" s="89">
        <v>0</v>
      </c>
      <c r="E125" s="4"/>
      <c r="F125" s="4"/>
    </row>
    <row r="126" spans="1:6" ht="25.5">
      <c r="A126" s="88" t="s">
        <v>730</v>
      </c>
      <c r="B126" s="89">
        <v>0</v>
      </c>
      <c r="C126" s="89">
        <v>0</v>
      </c>
      <c r="D126" s="89">
        <v>0</v>
      </c>
      <c r="E126" s="4"/>
      <c r="F126" s="4"/>
    </row>
    <row r="127" spans="1:6" ht="15">
      <c r="A127" s="86" t="s">
        <v>731</v>
      </c>
      <c r="B127" s="87">
        <v>0</v>
      </c>
      <c r="C127" s="87">
        <v>0</v>
      </c>
      <c r="D127" s="87">
        <v>0</v>
      </c>
      <c r="E127" s="4"/>
      <c r="F127" s="4"/>
    </row>
    <row r="128" spans="1:6" ht="15">
      <c r="A128" s="86" t="s">
        <v>732</v>
      </c>
      <c r="B128" s="87">
        <v>2142223</v>
      </c>
      <c r="C128" s="87">
        <v>0</v>
      </c>
      <c r="D128" s="87">
        <v>2160184</v>
      </c>
      <c r="E128" s="4"/>
      <c r="F128" s="4"/>
    </row>
    <row r="129" spans="1:6" ht="15">
      <c r="A129" s="86" t="s">
        <v>733</v>
      </c>
      <c r="B129" s="87">
        <v>0</v>
      </c>
      <c r="C129" s="87">
        <v>0</v>
      </c>
      <c r="D129" s="87">
        <v>0</v>
      </c>
      <c r="E129" s="4"/>
      <c r="F129" s="4"/>
    </row>
    <row r="130" spans="1:6" ht="15">
      <c r="A130" s="88" t="s">
        <v>787</v>
      </c>
      <c r="B130" s="89">
        <f>SUM(B127:B129)</f>
        <v>2142223</v>
      </c>
      <c r="C130" s="89">
        <f>SUM(C127:C129)</f>
        <v>0</v>
      </c>
      <c r="D130" s="89">
        <f>SUM(D127:D129)</f>
        <v>2160184</v>
      </c>
      <c r="E130" s="4"/>
      <c r="F130" s="4"/>
    </row>
    <row r="131" spans="1:6" ht="15">
      <c r="A131" s="121" t="s">
        <v>788</v>
      </c>
      <c r="B131" s="90">
        <f>+B95+B124+B125+B126+B130</f>
        <v>928622</v>
      </c>
      <c r="C131" s="90">
        <f>+C95+C124+C125+C126+C130</f>
        <v>0</v>
      </c>
      <c r="D131" s="90">
        <f>+D95+D124+D125+D126+D130</f>
        <v>704389</v>
      </c>
      <c r="E131" s="4"/>
      <c r="F131" s="4"/>
    </row>
    <row r="132" spans="1:6" ht="15">
      <c r="A132" s="4"/>
      <c r="B132" s="4"/>
      <c r="C132" s="4"/>
      <c r="D132" s="4"/>
      <c r="E132" s="4"/>
      <c r="F132" s="4"/>
    </row>
    <row r="133" spans="1:6" ht="15">
      <c r="A133" s="4"/>
      <c r="B133" s="4"/>
      <c r="C133" s="4"/>
      <c r="D133" s="4"/>
      <c r="E133" s="4"/>
      <c r="F133" s="4"/>
    </row>
    <row r="134" spans="1:6" ht="15">
      <c r="A134" s="4"/>
      <c r="B134" s="4"/>
      <c r="C134" s="4"/>
      <c r="D134" s="4"/>
      <c r="E134" s="4"/>
      <c r="F134" s="4"/>
    </row>
    <row r="135" spans="1:6" ht="15">
      <c r="A135" s="4"/>
      <c r="B135" s="4"/>
      <c r="C135" s="4"/>
      <c r="D135" s="4"/>
      <c r="E135" s="4"/>
      <c r="F135" s="4"/>
    </row>
    <row r="136" spans="1:6" ht="15">
      <c r="A136" s="4"/>
      <c r="B136" s="4"/>
      <c r="C136" s="4"/>
      <c r="D136" s="4"/>
      <c r="E136" s="4"/>
      <c r="F136" s="4"/>
    </row>
    <row r="137" spans="1:6" ht="15">
      <c r="A137" s="4"/>
      <c r="B137" s="4"/>
      <c r="C137" s="4"/>
      <c r="D137" s="4"/>
      <c r="E137" s="4"/>
      <c r="F137" s="4"/>
    </row>
    <row r="138" spans="1:6" ht="15">
      <c r="A138" s="4"/>
      <c r="B138" s="4"/>
      <c r="C138" s="4"/>
      <c r="D138" s="4"/>
      <c r="E138" s="4"/>
      <c r="F138" s="4"/>
    </row>
    <row r="139" spans="1:6" ht="15">
      <c r="A139" s="4"/>
      <c r="B139" s="4"/>
      <c r="C139" s="4"/>
      <c r="D139" s="4"/>
      <c r="E139" s="4"/>
      <c r="F139" s="4"/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8" scale="8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89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85.8515625" style="0" customWidth="1"/>
    <col min="2" max="2" width="21.8515625" style="361" bestFit="1" customWidth="1"/>
    <col min="3" max="3" width="18.57421875" style="361" customWidth="1"/>
    <col min="4" max="4" width="16.8515625" style="361" customWidth="1"/>
    <col min="5" max="5" width="16.421875" style="0" bestFit="1" customWidth="1"/>
  </cols>
  <sheetData>
    <row r="1" ht="15">
      <c r="B1" s="361" t="s">
        <v>982</v>
      </c>
    </row>
    <row r="2" ht="15">
      <c r="A2" s="238"/>
    </row>
    <row r="3" spans="1:8" ht="22.5" customHeight="1">
      <c r="A3" s="379" t="s">
        <v>991</v>
      </c>
      <c r="B3" s="380"/>
      <c r="C3" s="380"/>
      <c r="D3" s="380"/>
      <c r="E3" s="237"/>
      <c r="F3" s="235"/>
      <c r="G3" s="235"/>
      <c r="H3" s="235"/>
    </row>
    <row r="4" spans="1:8" ht="24" customHeight="1">
      <c r="A4" s="383" t="s">
        <v>895</v>
      </c>
      <c r="B4" s="380"/>
      <c r="C4" s="380"/>
      <c r="D4" s="380"/>
      <c r="G4" s="235"/>
      <c r="H4" s="235"/>
    </row>
    <row r="5" spans="1:8" ht="24" customHeight="1">
      <c r="A5" s="236"/>
      <c r="B5" s="362"/>
      <c r="C5" s="362"/>
      <c r="D5" s="362"/>
      <c r="E5" s="234"/>
      <c r="F5" s="235"/>
      <c r="G5" s="235"/>
      <c r="H5" s="235"/>
    </row>
    <row r="6" spans="1:5" ht="15">
      <c r="A6" s="145"/>
      <c r="B6" s="363"/>
      <c r="C6" s="363"/>
      <c r="D6" s="363"/>
      <c r="E6" s="152"/>
    </row>
    <row r="7" spans="1:5" ht="26.25">
      <c r="A7" s="131" t="s">
        <v>587</v>
      </c>
      <c r="B7" s="364" t="s">
        <v>844</v>
      </c>
      <c r="C7" s="364" t="s">
        <v>845</v>
      </c>
      <c r="D7" s="364" t="s">
        <v>846</v>
      </c>
      <c r="E7" s="152"/>
    </row>
    <row r="8" spans="1:5" ht="15">
      <c r="A8" s="239" t="s">
        <v>847</v>
      </c>
      <c r="B8" s="364"/>
      <c r="C8" s="364"/>
      <c r="D8" s="364"/>
      <c r="E8" s="152"/>
    </row>
    <row r="9" spans="1:5" ht="15">
      <c r="A9" s="86" t="s">
        <v>655</v>
      </c>
      <c r="B9" s="223">
        <f>SUM(B10:B14)</f>
        <v>5412397</v>
      </c>
      <c r="C9" s="223">
        <f>SUM(C10:C14)</f>
        <v>604007</v>
      </c>
      <c r="D9" s="223">
        <f>B9-C9</f>
        <v>4808390</v>
      </c>
      <c r="E9" s="152"/>
    </row>
    <row r="10" spans="1:5" ht="15">
      <c r="A10" s="231" t="s">
        <v>848</v>
      </c>
      <c r="B10" s="223"/>
      <c r="C10" s="223"/>
      <c r="D10" s="223"/>
      <c r="E10" s="152"/>
    </row>
    <row r="11" spans="1:5" ht="15">
      <c r="A11" s="231" t="s">
        <v>849</v>
      </c>
      <c r="B11" s="223"/>
      <c r="C11" s="223"/>
      <c r="D11" s="223"/>
      <c r="E11" s="152"/>
    </row>
    <row r="12" spans="1:5" ht="15">
      <c r="A12" s="231" t="s">
        <v>850</v>
      </c>
      <c r="B12" s="223">
        <v>5412397</v>
      </c>
      <c r="C12" s="223">
        <v>604007</v>
      </c>
      <c r="D12" s="223">
        <v>4808390</v>
      </c>
      <c r="E12" s="152"/>
    </row>
    <row r="13" spans="1:5" ht="15">
      <c r="A13" s="231" t="s">
        <v>851</v>
      </c>
      <c r="B13" s="223"/>
      <c r="C13" s="223"/>
      <c r="D13" s="223"/>
      <c r="E13" s="152"/>
    </row>
    <row r="14" spans="1:5" ht="15">
      <c r="A14" s="231" t="s">
        <v>852</v>
      </c>
      <c r="B14" s="223"/>
      <c r="C14" s="223"/>
      <c r="D14" s="223"/>
      <c r="E14" s="152"/>
    </row>
    <row r="15" spans="1:5" ht="15">
      <c r="A15" s="231" t="s">
        <v>853</v>
      </c>
      <c r="B15" s="223"/>
      <c r="C15" s="223"/>
      <c r="D15" s="223"/>
      <c r="E15" s="152"/>
    </row>
    <row r="16" spans="1:5" ht="15">
      <c r="A16" s="86" t="s">
        <v>656</v>
      </c>
      <c r="B16" s="223">
        <f>B19+B20</f>
        <v>7504295</v>
      </c>
      <c r="C16" s="223">
        <f>C19+C20</f>
        <v>7098322</v>
      </c>
      <c r="D16" s="223">
        <f>D19+D20</f>
        <v>405973</v>
      </c>
      <c r="E16" s="152"/>
    </row>
    <row r="17" spans="1:5" ht="15">
      <c r="A17" s="231" t="s">
        <v>848</v>
      </c>
      <c r="B17" s="223"/>
      <c r="C17" s="223"/>
      <c r="D17" s="223"/>
      <c r="E17" s="152"/>
    </row>
    <row r="18" spans="1:5" ht="15">
      <c r="A18" s="231" t="s">
        <v>849</v>
      </c>
      <c r="B18" s="223"/>
      <c r="C18" s="223"/>
      <c r="D18" s="223"/>
      <c r="E18" s="152"/>
    </row>
    <row r="19" spans="1:5" ht="15">
      <c r="A19" s="231" t="s">
        <v>850</v>
      </c>
      <c r="B19" s="223">
        <v>7016250</v>
      </c>
      <c r="C19" s="223">
        <v>7016250</v>
      </c>
      <c r="D19" s="223">
        <v>0</v>
      </c>
      <c r="E19" s="152"/>
    </row>
    <row r="20" spans="1:5" ht="15">
      <c r="A20" s="231" t="s">
        <v>851</v>
      </c>
      <c r="B20" s="223">
        <v>488045</v>
      </c>
      <c r="C20" s="223">
        <v>82072</v>
      </c>
      <c r="D20" s="223">
        <v>405973</v>
      </c>
      <c r="E20" s="152"/>
    </row>
    <row r="21" spans="1:5" ht="15">
      <c r="A21" s="231" t="s">
        <v>852</v>
      </c>
      <c r="B21" s="223"/>
      <c r="C21" s="223"/>
      <c r="D21" s="223"/>
      <c r="E21" s="152"/>
    </row>
    <row r="22" spans="1:5" ht="15">
      <c r="A22" s="231" t="s">
        <v>853</v>
      </c>
      <c r="B22" s="223"/>
      <c r="C22" s="223"/>
      <c r="D22" s="223"/>
      <c r="E22" s="152"/>
    </row>
    <row r="23" spans="1:5" ht="15">
      <c r="A23" s="86" t="s">
        <v>657</v>
      </c>
      <c r="B23" s="223"/>
      <c r="C23" s="223"/>
      <c r="D23" s="223"/>
      <c r="E23" s="152"/>
    </row>
    <row r="24" spans="1:5" ht="15">
      <c r="A24" s="231" t="s">
        <v>848</v>
      </c>
      <c r="B24" s="223"/>
      <c r="C24" s="223"/>
      <c r="D24" s="223"/>
      <c r="E24" s="152"/>
    </row>
    <row r="25" spans="1:5" ht="15">
      <c r="A25" s="231" t="s">
        <v>849</v>
      </c>
      <c r="B25" s="223"/>
      <c r="C25" s="223"/>
      <c r="D25" s="223"/>
      <c r="E25" s="152"/>
    </row>
    <row r="26" spans="1:5" ht="15">
      <c r="A26" s="231" t="s">
        <v>850</v>
      </c>
      <c r="B26" s="223"/>
      <c r="C26" s="223"/>
      <c r="D26" s="223"/>
      <c r="E26" s="152"/>
    </row>
    <row r="27" spans="1:5" ht="15">
      <c r="A27" s="231" t="s">
        <v>851</v>
      </c>
      <c r="B27" s="223"/>
      <c r="C27" s="223"/>
      <c r="D27" s="223"/>
      <c r="E27" s="152"/>
    </row>
    <row r="28" spans="1:5" ht="15">
      <c r="A28" s="231" t="s">
        <v>852</v>
      </c>
      <c r="B28" s="223"/>
      <c r="C28" s="223"/>
      <c r="D28" s="223"/>
      <c r="E28" s="152"/>
    </row>
    <row r="29" spans="1:5" ht="15">
      <c r="A29" s="231" t="s">
        <v>853</v>
      </c>
      <c r="B29" s="223"/>
      <c r="C29" s="223"/>
      <c r="D29" s="223"/>
      <c r="E29" s="152"/>
    </row>
    <row r="30" spans="1:5" ht="15">
      <c r="A30" s="88" t="s">
        <v>737</v>
      </c>
      <c r="B30" s="224">
        <f>B16+B23+B9</f>
        <v>12916692</v>
      </c>
      <c r="C30" s="224">
        <f>C16+C23+C9</f>
        <v>7702329</v>
      </c>
      <c r="D30" s="224">
        <f>D16+D23+D9</f>
        <v>5214363</v>
      </c>
      <c r="E30" s="152"/>
    </row>
    <row r="31" spans="1:5" ht="15">
      <c r="A31" s="231" t="s">
        <v>848</v>
      </c>
      <c r="B31" s="224"/>
      <c r="C31" s="224"/>
      <c r="D31" s="224"/>
      <c r="E31" s="281"/>
    </row>
    <row r="32" spans="1:5" ht="15">
      <c r="A32" s="231" t="s">
        <v>849</v>
      </c>
      <c r="B32" s="224"/>
      <c r="C32" s="224"/>
      <c r="D32" s="224"/>
      <c r="E32" s="281"/>
    </row>
    <row r="33" spans="1:5" ht="15">
      <c r="A33" s="231" t="s">
        <v>850</v>
      </c>
      <c r="B33" s="223"/>
      <c r="C33" s="223"/>
      <c r="D33" s="223"/>
      <c r="E33" s="281"/>
    </row>
    <row r="34" spans="1:5" ht="15">
      <c r="A34" s="231" t="s">
        <v>851</v>
      </c>
      <c r="B34" s="224"/>
      <c r="C34" s="224"/>
      <c r="D34" s="224"/>
      <c r="E34" s="281"/>
    </row>
    <row r="35" spans="1:5" ht="15">
      <c r="A35" s="231" t="s">
        <v>852</v>
      </c>
      <c r="B35" s="224"/>
      <c r="C35" s="224"/>
      <c r="D35" s="224"/>
      <c r="E35" s="281"/>
    </row>
    <row r="36" spans="1:5" ht="15">
      <c r="A36" s="231" t="s">
        <v>854</v>
      </c>
      <c r="B36" s="224"/>
      <c r="C36" s="224"/>
      <c r="D36" s="224"/>
      <c r="E36" s="281"/>
    </row>
    <row r="37" spans="1:5" ht="15">
      <c r="A37" s="86" t="s">
        <v>658</v>
      </c>
      <c r="B37" s="223">
        <v>2065691299</v>
      </c>
      <c r="C37" s="223">
        <v>227802688</v>
      </c>
      <c r="D37" s="223">
        <v>1787115372</v>
      </c>
      <c r="E37" s="281"/>
    </row>
    <row r="38" spans="1:6" ht="15">
      <c r="A38" s="231" t="s">
        <v>848</v>
      </c>
      <c r="B38" s="223">
        <v>931175105</v>
      </c>
      <c r="C38" s="223">
        <v>207656566</v>
      </c>
      <c r="D38" s="223">
        <v>723518539</v>
      </c>
      <c r="E38" s="281"/>
      <c r="F38" s="240"/>
    </row>
    <row r="39" spans="1:5" ht="15">
      <c r="A39" s="231" t="s">
        <v>849</v>
      </c>
      <c r="B39" s="223"/>
      <c r="C39" s="223"/>
      <c r="D39" s="223"/>
      <c r="E39" s="281"/>
    </row>
    <row r="40" spans="1:5" ht="15">
      <c r="A40" s="231" t="s">
        <v>850</v>
      </c>
      <c r="B40" s="223">
        <v>1120519325</v>
      </c>
      <c r="C40" s="223">
        <v>69576840</v>
      </c>
      <c r="D40" s="223">
        <v>1050942485</v>
      </c>
      <c r="E40" s="281"/>
    </row>
    <row r="41" spans="1:5" ht="15">
      <c r="A41" s="231" t="s">
        <v>851</v>
      </c>
      <c r="B41" s="223">
        <v>13946869</v>
      </c>
      <c r="C41" s="223">
        <v>1282521</v>
      </c>
      <c r="D41" s="223">
        <v>12664348</v>
      </c>
      <c r="E41" s="281"/>
    </row>
    <row r="42" spans="1:5" ht="15">
      <c r="A42" s="231" t="s">
        <v>852</v>
      </c>
      <c r="B42" s="223">
        <v>50000</v>
      </c>
      <c r="C42" s="223">
        <v>50000</v>
      </c>
      <c r="D42" s="223">
        <v>0</v>
      </c>
      <c r="E42" s="281"/>
    </row>
    <row r="43" spans="1:5" ht="15">
      <c r="A43" s="231" t="s">
        <v>854</v>
      </c>
      <c r="B43" s="223"/>
      <c r="C43" s="223"/>
      <c r="D43" s="223"/>
      <c r="E43" s="281"/>
    </row>
    <row r="44" spans="1:5" ht="15">
      <c r="A44" s="86" t="s">
        <v>659</v>
      </c>
      <c r="B44" s="223">
        <v>44932780</v>
      </c>
      <c r="C44" s="223">
        <v>29593272</v>
      </c>
      <c r="D44" s="223">
        <v>15339508</v>
      </c>
      <c r="E44" s="152"/>
    </row>
    <row r="45" spans="1:5" ht="15">
      <c r="A45" s="231" t="s">
        <v>848</v>
      </c>
      <c r="B45" s="223"/>
      <c r="C45" s="223"/>
      <c r="D45" s="223"/>
      <c r="E45" s="152"/>
    </row>
    <row r="46" spans="1:5" ht="15">
      <c r="A46" s="231" t="s">
        <v>849</v>
      </c>
      <c r="B46" s="223"/>
      <c r="C46" s="223"/>
      <c r="D46" s="223"/>
      <c r="E46" s="152"/>
    </row>
    <row r="47" spans="1:5" ht="15">
      <c r="A47" s="231" t="s">
        <v>850</v>
      </c>
      <c r="B47" s="223">
        <v>21855752</v>
      </c>
      <c r="C47" s="223">
        <v>9281972</v>
      </c>
      <c r="D47" s="223">
        <v>12573780</v>
      </c>
      <c r="E47" s="152"/>
    </row>
    <row r="48" spans="1:5" ht="15">
      <c r="A48" s="231" t="s">
        <v>851</v>
      </c>
      <c r="B48" s="223">
        <v>15560934</v>
      </c>
      <c r="C48" s="223">
        <v>12795206</v>
      </c>
      <c r="D48" s="223">
        <v>2765728</v>
      </c>
      <c r="E48" s="152"/>
    </row>
    <row r="49" spans="1:5" ht="15">
      <c r="A49" s="231" t="s">
        <v>852</v>
      </c>
      <c r="B49" s="223">
        <v>7516094</v>
      </c>
      <c r="C49" s="223">
        <v>7516094</v>
      </c>
      <c r="D49" s="223">
        <v>0</v>
      </c>
      <c r="E49" s="152"/>
    </row>
    <row r="50" spans="1:5" ht="15">
      <c r="A50" s="231" t="s">
        <v>854</v>
      </c>
      <c r="B50" s="223">
        <v>2754416</v>
      </c>
      <c r="C50" s="223">
        <v>2754416</v>
      </c>
      <c r="D50" s="223">
        <v>0</v>
      </c>
      <c r="E50" s="152"/>
    </row>
    <row r="51" spans="1:5" ht="15">
      <c r="A51" s="86" t="s">
        <v>660</v>
      </c>
      <c r="B51" s="223"/>
      <c r="C51" s="223"/>
      <c r="D51" s="223"/>
      <c r="E51" s="152"/>
    </row>
    <row r="52" spans="1:5" ht="15">
      <c r="A52" s="231" t="s">
        <v>848</v>
      </c>
      <c r="B52" s="223"/>
      <c r="C52" s="223"/>
      <c r="D52" s="223"/>
      <c r="E52" s="152"/>
    </row>
    <row r="53" spans="1:5" ht="15">
      <c r="A53" s="231" t="s">
        <v>849</v>
      </c>
      <c r="B53" s="223"/>
      <c r="C53" s="223"/>
      <c r="D53" s="223"/>
      <c r="E53" s="152"/>
    </row>
    <row r="54" spans="1:5" ht="15">
      <c r="A54" s="231" t="s">
        <v>850</v>
      </c>
      <c r="B54" s="223"/>
      <c r="C54" s="223"/>
      <c r="D54" s="223"/>
      <c r="E54" s="152"/>
    </row>
    <row r="55" spans="1:5" ht="15">
      <c r="A55" s="231" t="s">
        <v>851</v>
      </c>
      <c r="B55" s="223"/>
      <c r="C55" s="223"/>
      <c r="D55" s="223"/>
      <c r="E55" s="152"/>
    </row>
    <row r="56" spans="1:5" ht="15">
      <c r="A56" s="231" t="s">
        <v>852</v>
      </c>
      <c r="B56" s="223"/>
      <c r="C56" s="223"/>
      <c r="D56" s="223"/>
      <c r="E56" s="152"/>
    </row>
    <row r="57" spans="1:5" ht="15">
      <c r="A57" s="231" t="s">
        <v>854</v>
      </c>
      <c r="B57" s="223"/>
      <c r="C57" s="223"/>
      <c r="D57" s="223"/>
      <c r="E57" s="152"/>
    </row>
    <row r="58" spans="1:5" ht="15">
      <c r="A58" s="86" t="s">
        <v>661</v>
      </c>
      <c r="B58" s="223">
        <v>9328005</v>
      </c>
      <c r="C58" s="223">
        <v>0</v>
      </c>
      <c r="D58" s="223">
        <v>9328005</v>
      </c>
      <c r="E58" s="152"/>
    </row>
    <row r="59" spans="1:5" ht="15">
      <c r="A59" s="86" t="s">
        <v>662</v>
      </c>
      <c r="B59" s="223"/>
      <c r="C59" s="223"/>
      <c r="D59" s="223"/>
      <c r="E59" s="152"/>
    </row>
    <row r="60" spans="1:5" ht="15">
      <c r="A60" s="88" t="s">
        <v>738</v>
      </c>
      <c r="B60" s="224">
        <v>2119952084</v>
      </c>
      <c r="C60" s="224">
        <v>257395960</v>
      </c>
      <c r="D60" s="365">
        <v>1811782885</v>
      </c>
      <c r="E60" s="316"/>
    </row>
    <row r="61" spans="1:5" ht="15">
      <c r="A61" s="231" t="s">
        <v>848</v>
      </c>
      <c r="B61" s="224"/>
      <c r="C61" s="224"/>
      <c r="D61" s="224"/>
      <c r="E61" s="152"/>
    </row>
    <row r="62" spans="1:5" ht="15">
      <c r="A62" s="231" t="s">
        <v>849</v>
      </c>
      <c r="B62" s="224"/>
      <c r="C62" s="224"/>
      <c r="D62" s="224"/>
      <c r="E62" s="152"/>
    </row>
    <row r="63" spans="1:5" ht="15">
      <c r="A63" s="231" t="s">
        <v>850</v>
      </c>
      <c r="B63" s="224"/>
      <c r="C63" s="224"/>
      <c r="D63" s="224"/>
      <c r="E63" s="152"/>
    </row>
    <row r="64" spans="1:5" ht="15">
      <c r="A64" s="231" t="s">
        <v>851</v>
      </c>
      <c r="B64" s="224"/>
      <c r="C64" s="224"/>
      <c r="D64" s="224"/>
      <c r="E64" s="152"/>
    </row>
    <row r="65" spans="1:5" ht="15">
      <c r="A65" s="231" t="s">
        <v>852</v>
      </c>
      <c r="B65" s="224"/>
      <c r="C65" s="224"/>
      <c r="D65" s="224"/>
      <c r="E65" s="152"/>
    </row>
    <row r="66" spans="1:5" ht="15">
      <c r="A66" s="231" t="s">
        <v>854</v>
      </c>
      <c r="B66" s="224"/>
      <c r="C66" s="224"/>
      <c r="D66" s="224"/>
      <c r="E66" s="152"/>
    </row>
    <row r="67" spans="1:5" ht="15">
      <c r="A67" s="86" t="s">
        <v>734</v>
      </c>
      <c r="B67" s="223">
        <v>2190000</v>
      </c>
      <c r="C67" s="223">
        <v>0</v>
      </c>
      <c r="D67" s="223">
        <v>2190000</v>
      </c>
      <c r="E67" s="152"/>
    </row>
    <row r="68" spans="1:5" ht="15">
      <c r="A68" s="86" t="s">
        <v>855</v>
      </c>
      <c r="B68" s="223"/>
      <c r="C68" s="223"/>
      <c r="D68" s="223"/>
      <c r="E68" s="152"/>
    </row>
    <row r="69" spans="1:5" ht="15">
      <c r="A69" s="86" t="s">
        <v>856</v>
      </c>
      <c r="B69" s="223"/>
      <c r="C69" s="223"/>
      <c r="D69" s="223"/>
      <c r="E69" s="152"/>
    </row>
    <row r="70" spans="1:5" ht="15">
      <c r="A70" s="86" t="s">
        <v>857</v>
      </c>
      <c r="B70" s="223">
        <v>0</v>
      </c>
      <c r="C70" s="223">
        <v>0</v>
      </c>
      <c r="D70" s="223">
        <v>0</v>
      </c>
      <c r="E70" s="152"/>
    </row>
    <row r="71" spans="1:5" ht="15">
      <c r="A71" s="86" t="s">
        <v>858</v>
      </c>
      <c r="B71" s="223">
        <v>2110000</v>
      </c>
      <c r="C71" s="223">
        <v>0</v>
      </c>
      <c r="D71" s="223">
        <v>2110000</v>
      </c>
      <c r="E71" s="152"/>
    </row>
    <row r="72" spans="1:5" ht="15">
      <c r="A72" s="86" t="s">
        <v>858</v>
      </c>
      <c r="B72" s="223">
        <v>80000</v>
      </c>
      <c r="C72" s="223">
        <v>0</v>
      </c>
      <c r="D72" s="223">
        <v>80000</v>
      </c>
      <c r="E72" s="152"/>
    </row>
    <row r="73" spans="1:5" ht="15">
      <c r="A73" s="86"/>
      <c r="B73" s="223"/>
      <c r="C73" s="223"/>
      <c r="D73" s="223"/>
      <c r="E73" s="152"/>
    </row>
    <row r="74" spans="1:5" ht="15">
      <c r="A74" s="86" t="s">
        <v>735</v>
      </c>
      <c r="B74" s="223"/>
      <c r="C74" s="223"/>
      <c r="D74" s="223"/>
      <c r="E74" s="152"/>
    </row>
    <row r="75" spans="1:5" ht="15">
      <c r="A75" s="86" t="s">
        <v>859</v>
      </c>
      <c r="B75" s="223"/>
      <c r="C75" s="223"/>
      <c r="D75" s="223"/>
      <c r="E75" s="152"/>
    </row>
    <row r="76" spans="1:5" ht="15">
      <c r="A76" s="86" t="s">
        <v>860</v>
      </c>
      <c r="B76" s="223"/>
      <c r="C76" s="223"/>
      <c r="D76" s="223"/>
      <c r="E76" s="152"/>
    </row>
    <row r="77" spans="1:5" ht="15">
      <c r="A77" s="86" t="s">
        <v>663</v>
      </c>
      <c r="B77" s="223"/>
      <c r="C77" s="223"/>
      <c r="D77" s="223"/>
      <c r="E77" s="152"/>
    </row>
    <row r="78" spans="1:5" ht="15">
      <c r="A78" s="88" t="s">
        <v>736</v>
      </c>
      <c r="B78" s="224">
        <v>2190000</v>
      </c>
      <c r="C78" s="224">
        <v>0</v>
      </c>
      <c r="D78" s="224">
        <f>D67</f>
        <v>2190000</v>
      </c>
      <c r="E78" s="152"/>
    </row>
    <row r="79" spans="1:5" ht="15">
      <c r="A79" s="86" t="s">
        <v>664</v>
      </c>
      <c r="B79" s="223"/>
      <c r="C79" s="223"/>
      <c r="D79" s="223"/>
      <c r="E79" s="152"/>
    </row>
    <row r="80" spans="1:5" ht="15">
      <c r="A80" s="231" t="s">
        <v>848</v>
      </c>
      <c r="B80" s="223"/>
      <c r="C80" s="223"/>
      <c r="D80" s="223"/>
      <c r="E80" s="152"/>
    </row>
    <row r="81" spans="1:5" ht="15">
      <c r="A81" s="231" t="s">
        <v>849</v>
      </c>
      <c r="B81" s="223"/>
      <c r="C81" s="223"/>
      <c r="D81" s="223"/>
      <c r="E81" s="152"/>
    </row>
    <row r="82" spans="1:5" ht="15">
      <c r="A82" s="231" t="s">
        <v>850</v>
      </c>
      <c r="B82" s="223"/>
      <c r="C82" s="223"/>
      <c r="D82" s="223"/>
      <c r="E82" s="152"/>
    </row>
    <row r="83" spans="1:5" ht="15">
      <c r="A83" s="231" t="s">
        <v>851</v>
      </c>
      <c r="B83" s="223"/>
      <c r="C83" s="223"/>
      <c r="D83" s="223"/>
      <c r="E83" s="152"/>
    </row>
    <row r="84" spans="1:5" ht="15">
      <c r="A84" s="231" t="s">
        <v>852</v>
      </c>
      <c r="B84" s="223"/>
      <c r="C84" s="223"/>
      <c r="D84" s="223"/>
      <c r="E84" s="152"/>
    </row>
    <row r="85" spans="1:5" ht="15">
      <c r="A85" s="231" t="s">
        <v>854</v>
      </c>
      <c r="B85" s="223"/>
      <c r="C85" s="223"/>
      <c r="D85" s="223"/>
      <c r="E85" s="152"/>
    </row>
    <row r="86" spans="1:5" ht="15">
      <c r="A86" s="86" t="s">
        <v>665</v>
      </c>
      <c r="B86" s="223"/>
      <c r="C86" s="223"/>
      <c r="D86" s="223"/>
      <c r="E86" s="152"/>
    </row>
    <row r="87" spans="1:5" ht="15">
      <c r="A87" s="88" t="s">
        <v>861</v>
      </c>
      <c r="B87" s="224">
        <f>B79+B86</f>
        <v>0</v>
      </c>
      <c r="C87" s="224">
        <f>C79+C86</f>
        <v>0</v>
      </c>
      <c r="D87" s="224">
        <f>D79+D86</f>
        <v>0</v>
      </c>
      <c r="E87" s="152"/>
    </row>
    <row r="88" spans="1:5" ht="15">
      <c r="A88" s="231" t="s">
        <v>848</v>
      </c>
      <c r="B88" s="224"/>
      <c r="C88" s="224"/>
      <c r="D88" s="224"/>
      <c r="E88" s="152"/>
    </row>
    <row r="89" spans="1:5" ht="15">
      <c r="A89" s="231" t="s">
        <v>849</v>
      </c>
      <c r="B89" s="224"/>
      <c r="C89" s="224"/>
      <c r="D89" s="224"/>
      <c r="E89" s="152"/>
    </row>
    <row r="90" spans="1:5" ht="15">
      <c r="A90" s="231" t="s">
        <v>850</v>
      </c>
      <c r="B90" s="224"/>
      <c r="C90" s="224"/>
      <c r="D90" s="224"/>
      <c r="E90" s="152"/>
    </row>
    <row r="91" spans="1:5" ht="15">
      <c r="A91" s="231" t="s">
        <v>851</v>
      </c>
      <c r="B91" s="224"/>
      <c r="C91" s="224"/>
      <c r="D91" s="224"/>
      <c r="E91" s="152"/>
    </row>
    <row r="92" spans="1:5" ht="15">
      <c r="A92" s="231" t="s">
        <v>852</v>
      </c>
      <c r="B92" s="224"/>
      <c r="C92" s="224"/>
      <c r="D92" s="224"/>
      <c r="E92" s="152"/>
    </row>
    <row r="93" spans="1:5" ht="15">
      <c r="A93" s="231" t="s">
        <v>854</v>
      </c>
      <c r="B93" s="224"/>
      <c r="C93" s="224"/>
      <c r="D93" s="224"/>
      <c r="E93" s="152"/>
    </row>
    <row r="94" spans="1:5" ht="15">
      <c r="A94" s="88" t="s">
        <v>739</v>
      </c>
      <c r="B94" s="224">
        <v>2136058776</v>
      </c>
      <c r="C94" s="224">
        <v>257962751</v>
      </c>
      <c r="D94" s="224">
        <v>1819187248</v>
      </c>
      <c r="E94" s="152"/>
    </row>
    <row r="95" spans="1:5" ht="15">
      <c r="A95" s="88" t="s">
        <v>862</v>
      </c>
      <c r="B95" s="224"/>
      <c r="C95" s="224"/>
      <c r="D95" s="224"/>
      <c r="E95" s="152"/>
    </row>
    <row r="96" spans="1:5" ht="15">
      <c r="A96" s="231" t="s">
        <v>863</v>
      </c>
      <c r="B96" s="224"/>
      <c r="C96" s="224"/>
      <c r="D96" s="224"/>
      <c r="E96" s="152"/>
    </row>
    <row r="97" spans="1:5" ht="15">
      <c r="A97" s="88" t="s">
        <v>741</v>
      </c>
      <c r="B97" s="224"/>
      <c r="C97" s="224"/>
      <c r="D97" s="224"/>
      <c r="E97" s="152"/>
    </row>
    <row r="98" spans="1:5" ht="15">
      <c r="A98" s="88" t="s">
        <v>864</v>
      </c>
      <c r="B98" s="224"/>
      <c r="C98" s="224"/>
      <c r="D98" s="224"/>
      <c r="E98" s="152"/>
    </row>
    <row r="99" spans="1:5" ht="15">
      <c r="A99" s="86" t="s">
        <v>677</v>
      </c>
      <c r="B99" s="223"/>
      <c r="C99" s="223"/>
      <c r="D99" s="223"/>
      <c r="E99" s="152"/>
    </row>
    <row r="100" spans="1:5" ht="15">
      <c r="A100" s="86" t="s">
        <v>678</v>
      </c>
      <c r="B100" s="223">
        <v>17520</v>
      </c>
      <c r="C100" s="223">
        <v>0</v>
      </c>
      <c r="D100" s="223">
        <v>17520</v>
      </c>
      <c r="E100" s="152"/>
    </row>
    <row r="101" spans="1:5" ht="15">
      <c r="A101" s="86" t="s">
        <v>679</v>
      </c>
      <c r="B101" s="223">
        <v>84176963</v>
      </c>
      <c r="C101" s="223">
        <v>0</v>
      </c>
      <c r="D101" s="223">
        <v>84176963</v>
      </c>
      <c r="E101" s="152"/>
    </row>
    <row r="102" spans="1:5" ht="15">
      <c r="A102" s="86" t="s">
        <v>680</v>
      </c>
      <c r="B102" s="223"/>
      <c r="C102" s="223"/>
      <c r="D102" s="223"/>
      <c r="E102" s="152"/>
    </row>
    <row r="103" spans="1:5" ht="15">
      <c r="A103" s="86" t="s">
        <v>681</v>
      </c>
      <c r="B103" s="223"/>
      <c r="C103" s="223"/>
      <c r="D103" s="223"/>
      <c r="E103" s="152"/>
    </row>
    <row r="104" spans="1:5" ht="15">
      <c r="A104" s="88" t="s">
        <v>742</v>
      </c>
      <c r="B104" s="224">
        <f>B99+B100+B101+B102+B103</f>
        <v>84194483</v>
      </c>
      <c r="C104" s="224">
        <f>C99+C100+C101+C102+C103</f>
        <v>0</v>
      </c>
      <c r="D104" s="224">
        <f>D99+D100+D101+D102+D103</f>
        <v>84194483</v>
      </c>
      <c r="E104" s="152"/>
    </row>
    <row r="105" spans="1:5" ht="15">
      <c r="A105" s="88" t="s">
        <v>865</v>
      </c>
      <c r="B105" s="224">
        <v>19001874</v>
      </c>
      <c r="C105" s="224">
        <v>0</v>
      </c>
      <c r="D105" s="224">
        <v>19001874</v>
      </c>
      <c r="E105" s="152"/>
    </row>
    <row r="106" spans="1:5" ht="15">
      <c r="A106" s="88" t="s">
        <v>743</v>
      </c>
      <c r="B106" s="224">
        <v>0</v>
      </c>
      <c r="C106" s="224">
        <f>C107+C108+C109+C110+C111+C112+C113</f>
        <v>0</v>
      </c>
      <c r="D106" s="224">
        <v>0</v>
      </c>
      <c r="E106" s="152"/>
    </row>
    <row r="107" spans="1:5" ht="15">
      <c r="A107" s="86" t="s">
        <v>744</v>
      </c>
      <c r="B107" s="223">
        <v>9287738</v>
      </c>
      <c r="C107" s="223">
        <v>0</v>
      </c>
      <c r="D107" s="223">
        <v>9287738</v>
      </c>
      <c r="E107" s="152"/>
    </row>
    <row r="108" spans="1:5" ht="15">
      <c r="A108" s="86" t="s">
        <v>693</v>
      </c>
      <c r="B108" s="223"/>
      <c r="C108" s="223"/>
      <c r="D108" s="223"/>
      <c r="E108" s="152"/>
    </row>
    <row r="109" spans="1:5" ht="15">
      <c r="A109" s="86" t="s">
        <v>694</v>
      </c>
      <c r="B109" s="223"/>
      <c r="C109" s="223"/>
      <c r="D109" s="223"/>
      <c r="E109" s="152"/>
    </row>
    <row r="110" spans="1:5" ht="15">
      <c r="A110" s="86" t="s">
        <v>695</v>
      </c>
      <c r="B110" s="223">
        <v>48000</v>
      </c>
      <c r="C110" s="223">
        <v>0</v>
      </c>
      <c r="D110" s="223">
        <v>48000</v>
      </c>
      <c r="E110" s="152"/>
    </row>
    <row r="111" spans="1:5" ht="30">
      <c r="A111" s="86" t="s">
        <v>696</v>
      </c>
      <c r="B111" s="223"/>
      <c r="C111" s="223"/>
      <c r="D111" s="223"/>
      <c r="E111" s="152"/>
    </row>
    <row r="112" spans="1:5" ht="30">
      <c r="A112" s="86" t="s">
        <v>697</v>
      </c>
      <c r="B112" s="223"/>
      <c r="C112" s="223"/>
      <c r="D112" s="223"/>
      <c r="E112" s="152"/>
    </row>
    <row r="113" spans="1:5" ht="30">
      <c r="A113" s="86" t="s">
        <v>698</v>
      </c>
      <c r="B113" s="223"/>
      <c r="C113" s="223"/>
      <c r="D113" s="223"/>
      <c r="E113" s="152"/>
    </row>
    <row r="114" spans="1:5" ht="15">
      <c r="A114" s="88" t="s">
        <v>745</v>
      </c>
      <c r="B114" s="224">
        <f>B107+B108+B109+B110+B111+B112+B113</f>
        <v>9335738</v>
      </c>
      <c r="C114" s="224">
        <f>C107+C108+C109+C110+C111+C112+C113</f>
        <v>0</v>
      </c>
      <c r="D114" s="224">
        <f>D107+D108+D109+D110+D111+D112+D113</f>
        <v>9335738</v>
      </c>
      <c r="E114" s="152"/>
    </row>
    <row r="115" spans="1:5" ht="15">
      <c r="A115" s="88" t="s">
        <v>866</v>
      </c>
      <c r="B115" s="224">
        <f>B105+B106+B114</f>
        <v>28337612</v>
      </c>
      <c r="C115" s="224">
        <f>C105+C106+C114</f>
        <v>0</v>
      </c>
      <c r="D115" s="224">
        <f>D105+D106+D114</f>
        <v>28337612</v>
      </c>
      <c r="E115" s="152"/>
    </row>
    <row r="116" spans="1:5" s="155" customFormat="1" ht="15">
      <c r="A116" s="86" t="s">
        <v>938</v>
      </c>
      <c r="B116" s="223">
        <v>342287</v>
      </c>
      <c r="C116" s="223">
        <v>0</v>
      </c>
      <c r="D116" s="223">
        <v>342287</v>
      </c>
      <c r="E116" s="152"/>
    </row>
    <row r="117" spans="1:5" s="155" customFormat="1" ht="30">
      <c r="A117" s="86" t="s">
        <v>933</v>
      </c>
      <c r="B117" s="223">
        <v>53827</v>
      </c>
      <c r="C117" s="223">
        <v>0</v>
      </c>
      <c r="D117" s="223">
        <v>53827</v>
      </c>
      <c r="E117" s="152"/>
    </row>
    <row r="118" spans="1:5" ht="15">
      <c r="A118" s="88" t="s">
        <v>910</v>
      </c>
      <c r="B118" s="224">
        <f>SUM(B116:B117)</f>
        <v>396114</v>
      </c>
      <c r="C118" s="224">
        <f>SUM(C116:C117)</f>
        <v>0</v>
      </c>
      <c r="D118" s="224">
        <f>SUM(D116:D117)</f>
        <v>396114</v>
      </c>
      <c r="E118" s="152"/>
    </row>
    <row r="119" spans="1:5" s="155" customFormat="1" ht="15">
      <c r="A119" s="86" t="s">
        <v>934</v>
      </c>
      <c r="B119" s="223">
        <v>-209194</v>
      </c>
      <c r="C119" s="223">
        <v>0</v>
      </c>
      <c r="D119" s="223">
        <v>-209194</v>
      </c>
      <c r="E119" s="152"/>
    </row>
    <row r="120" spans="1:5" ht="15">
      <c r="A120" s="88" t="s">
        <v>935</v>
      </c>
      <c r="B120" s="224">
        <v>-209194</v>
      </c>
      <c r="C120" s="224">
        <v>0</v>
      </c>
      <c r="D120" s="224">
        <v>-209194</v>
      </c>
      <c r="E120" s="152"/>
    </row>
    <row r="121" spans="1:5" s="155" customFormat="1" ht="15">
      <c r="A121" s="86" t="s">
        <v>905</v>
      </c>
      <c r="B121" s="223">
        <v>0</v>
      </c>
      <c r="C121" s="223">
        <v>0</v>
      </c>
      <c r="D121" s="223">
        <v>0</v>
      </c>
      <c r="E121" s="152"/>
    </row>
    <row r="122" spans="1:5" ht="15">
      <c r="A122" s="88" t="s">
        <v>936</v>
      </c>
      <c r="B122" s="224">
        <v>0</v>
      </c>
      <c r="C122" s="224">
        <v>0</v>
      </c>
      <c r="D122" s="224">
        <v>0</v>
      </c>
      <c r="E122" s="152"/>
    </row>
    <row r="123" spans="1:5" ht="15">
      <c r="A123" s="88" t="s">
        <v>907</v>
      </c>
      <c r="B123" s="224">
        <v>0</v>
      </c>
      <c r="C123" s="224">
        <v>0</v>
      </c>
      <c r="D123" s="224">
        <v>0</v>
      </c>
      <c r="E123" s="152"/>
    </row>
    <row r="124" spans="1:5" ht="15">
      <c r="A124" s="88" t="s">
        <v>699</v>
      </c>
      <c r="B124" s="224">
        <f>B118+B120+B123</f>
        <v>186920</v>
      </c>
      <c r="C124" s="224">
        <f>C118+C120+C123</f>
        <v>0</v>
      </c>
      <c r="D124" s="224">
        <f>D118+D120+D123</f>
        <v>186920</v>
      </c>
      <c r="E124" s="152"/>
    </row>
    <row r="125" spans="1:5" ht="15">
      <c r="A125" s="86" t="s">
        <v>700</v>
      </c>
      <c r="B125" s="223"/>
      <c r="C125" s="223"/>
      <c r="D125" s="223"/>
      <c r="E125" s="152"/>
    </row>
    <row r="126" spans="1:5" ht="15">
      <c r="A126" s="86" t="s">
        <v>701</v>
      </c>
      <c r="B126" s="223"/>
      <c r="C126" s="223"/>
      <c r="D126" s="223"/>
      <c r="E126" s="152"/>
    </row>
    <row r="127" spans="1:5" ht="15">
      <c r="A127" s="86" t="s">
        <v>702</v>
      </c>
      <c r="B127" s="223"/>
      <c r="C127" s="223"/>
      <c r="D127" s="223"/>
      <c r="E127" s="152"/>
    </row>
    <row r="128" spans="1:5" ht="15">
      <c r="A128" s="88" t="s">
        <v>867</v>
      </c>
      <c r="B128" s="224"/>
      <c r="C128" s="224"/>
      <c r="D128" s="224"/>
      <c r="E128" s="152"/>
    </row>
    <row r="129" spans="1:5" ht="15.75">
      <c r="A129" s="241" t="s">
        <v>746</v>
      </c>
      <c r="B129" s="224">
        <f>B94+B98+B104+B115+B124+B128</f>
        <v>2248777791</v>
      </c>
      <c r="C129" s="224">
        <f>C94+C98+C104+C115+C124+C128</f>
        <v>257962751</v>
      </c>
      <c r="D129" s="224">
        <f>D94+D98+D104+D115+D124+D128</f>
        <v>1931906263</v>
      </c>
      <c r="E129" s="152"/>
    </row>
    <row r="130" spans="1:5" ht="15">
      <c r="A130" s="121" t="s">
        <v>703</v>
      </c>
      <c r="B130" s="366"/>
      <c r="C130" s="366"/>
      <c r="D130" s="366"/>
      <c r="E130" s="152"/>
    </row>
    <row r="131" spans="1:5" ht="15">
      <c r="A131" s="86" t="s">
        <v>704</v>
      </c>
      <c r="B131" s="223">
        <v>1050323717</v>
      </c>
      <c r="C131" s="223">
        <v>0</v>
      </c>
      <c r="D131" s="223">
        <v>1050323717</v>
      </c>
      <c r="E131" s="152"/>
    </row>
    <row r="132" spans="1:5" ht="15">
      <c r="A132" s="86" t="s">
        <v>705</v>
      </c>
      <c r="B132" s="223">
        <v>132766990</v>
      </c>
      <c r="C132" s="223">
        <v>0</v>
      </c>
      <c r="D132" s="223">
        <v>132766990</v>
      </c>
      <c r="E132" s="152"/>
    </row>
    <row r="133" spans="1:5" ht="15">
      <c r="A133" s="86" t="s">
        <v>706</v>
      </c>
      <c r="B133" s="223">
        <v>8982628</v>
      </c>
      <c r="C133" s="223">
        <v>0</v>
      </c>
      <c r="D133" s="223">
        <v>8982628</v>
      </c>
      <c r="E133" s="152"/>
    </row>
    <row r="134" spans="1:5" ht="15">
      <c r="A134" s="86" t="s">
        <v>707</v>
      </c>
      <c r="B134" s="223">
        <v>-12294851</v>
      </c>
      <c r="C134" s="223">
        <v>0</v>
      </c>
      <c r="D134" s="223">
        <v>-12294851</v>
      </c>
      <c r="E134" s="152"/>
    </row>
    <row r="135" spans="1:5" ht="15">
      <c r="A135" s="86" t="s">
        <v>708</v>
      </c>
      <c r="B135" s="223">
        <v>0</v>
      </c>
      <c r="C135" s="223">
        <v>0</v>
      </c>
      <c r="D135" s="223">
        <v>0</v>
      </c>
      <c r="E135" s="152"/>
    </row>
    <row r="136" spans="1:5" ht="15">
      <c r="A136" s="86" t="s">
        <v>709</v>
      </c>
      <c r="B136" s="223">
        <v>-17030219</v>
      </c>
      <c r="C136" s="223">
        <v>0</v>
      </c>
      <c r="D136" s="223">
        <v>-17030219</v>
      </c>
      <c r="E136" s="152"/>
    </row>
    <row r="137" spans="1:5" ht="15">
      <c r="A137" s="88" t="s">
        <v>868</v>
      </c>
      <c r="B137" s="224">
        <f>B131+B132+B133+B134+B135+B136</f>
        <v>1162748265</v>
      </c>
      <c r="C137" s="224">
        <f>C131+C132+C133+C134+C135+C136</f>
        <v>0</v>
      </c>
      <c r="D137" s="224">
        <f>D131+D132+D133+D134+D135+D136</f>
        <v>1162748265</v>
      </c>
      <c r="E137" s="152"/>
    </row>
    <row r="138" spans="1:5" s="155" customFormat="1" ht="15">
      <c r="A138" s="86" t="s">
        <v>980</v>
      </c>
      <c r="B138" s="223">
        <v>1669904</v>
      </c>
      <c r="C138" s="223">
        <v>0</v>
      </c>
      <c r="D138" s="223">
        <v>1669904</v>
      </c>
      <c r="E138" s="152"/>
    </row>
    <row r="139" spans="1:5" s="155" customFormat="1" ht="15">
      <c r="A139" s="86" t="s">
        <v>979</v>
      </c>
      <c r="B139" s="223">
        <v>369743</v>
      </c>
      <c r="C139" s="223">
        <v>0</v>
      </c>
      <c r="D139" s="223">
        <v>369743</v>
      </c>
      <c r="E139" s="152"/>
    </row>
    <row r="140" spans="1:5" ht="15">
      <c r="A140" s="88" t="s">
        <v>747</v>
      </c>
      <c r="B140" s="224">
        <f>SUM(B138:B139)</f>
        <v>2039647</v>
      </c>
      <c r="C140" s="224">
        <f>SUM(C138:C139)</f>
        <v>0</v>
      </c>
      <c r="D140" s="224">
        <f>SUM(D138:D139)</f>
        <v>2039647</v>
      </c>
      <c r="E140" s="152"/>
    </row>
    <row r="141" spans="1:5" s="155" customFormat="1" ht="15">
      <c r="A141" s="86" t="s">
        <v>1023</v>
      </c>
      <c r="B141" s="223">
        <v>3436</v>
      </c>
      <c r="C141" s="223">
        <v>0</v>
      </c>
      <c r="D141" s="223">
        <v>3436</v>
      </c>
      <c r="E141" s="152"/>
    </row>
    <row r="142" spans="1:5" s="155" customFormat="1" ht="15">
      <c r="A142" s="86" t="s">
        <v>1024</v>
      </c>
      <c r="B142" s="223">
        <v>3382353</v>
      </c>
      <c r="C142" s="223">
        <v>0</v>
      </c>
      <c r="D142" s="223">
        <v>3382353</v>
      </c>
      <c r="E142" s="152"/>
    </row>
    <row r="143" spans="1:5" ht="15">
      <c r="A143" s="88" t="s">
        <v>748</v>
      </c>
      <c r="B143" s="224">
        <f>B141+B142</f>
        <v>3385789</v>
      </c>
      <c r="C143" s="224">
        <f>C141+C142</f>
        <v>0</v>
      </c>
      <c r="D143" s="224">
        <f>D141+D142</f>
        <v>3385789</v>
      </c>
      <c r="E143" s="152"/>
    </row>
    <row r="144" spans="1:5" ht="15">
      <c r="A144" s="86" t="s">
        <v>722</v>
      </c>
      <c r="B144" s="223">
        <v>5681326</v>
      </c>
      <c r="C144" s="223">
        <v>0</v>
      </c>
      <c r="D144" s="223">
        <v>5681326</v>
      </c>
      <c r="E144" s="152"/>
    </row>
    <row r="145" spans="1:5" ht="15">
      <c r="A145" s="86" t="s">
        <v>723</v>
      </c>
      <c r="B145" s="223"/>
      <c r="C145" s="223"/>
      <c r="D145" s="223"/>
      <c r="E145" s="152"/>
    </row>
    <row r="146" spans="1:5" ht="15">
      <c r="A146" s="86" t="s">
        <v>724</v>
      </c>
      <c r="B146" s="223">
        <v>3000</v>
      </c>
      <c r="C146" s="223">
        <v>0</v>
      </c>
      <c r="D146" s="223">
        <v>3000</v>
      </c>
      <c r="E146" s="152"/>
    </row>
    <row r="147" spans="1:5" ht="15">
      <c r="A147" s="86" t="s">
        <v>725</v>
      </c>
      <c r="B147" s="223"/>
      <c r="C147" s="223"/>
      <c r="D147" s="223"/>
      <c r="E147" s="152"/>
    </row>
    <row r="148" spans="1:5" ht="30">
      <c r="A148" s="86" t="s">
        <v>726</v>
      </c>
      <c r="B148" s="223"/>
      <c r="C148" s="223"/>
      <c r="D148" s="223"/>
      <c r="E148" s="152"/>
    </row>
    <row r="149" spans="1:5" ht="30">
      <c r="A149" s="86" t="s">
        <v>727</v>
      </c>
      <c r="B149" s="223"/>
      <c r="C149" s="223"/>
      <c r="D149" s="223"/>
      <c r="E149" s="152"/>
    </row>
    <row r="150" spans="1:5" ht="30">
      <c r="A150" s="86" t="s">
        <v>728</v>
      </c>
      <c r="B150" s="223"/>
      <c r="C150" s="223"/>
      <c r="D150" s="223"/>
      <c r="E150" s="152"/>
    </row>
    <row r="151" spans="1:5" ht="15">
      <c r="A151" s="86" t="s">
        <v>981</v>
      </c>
      <c r="B151" s="223">
        <v>4254630</v>
      </c>
      <c r="C151" s="223">
        <v>0</v>
      </c>
      <c r="D151" s="223">
        <v>4254630</v>
      </c>
      <c r="E151" s="152"/>
    </row>
    <row r="152" spans="1:5" ht="25.5">
      <c r="A152" s="88" t="s">
        <v>869</v>
      </c>
      <c r="B152" s="224">
        <f>B144+B145+B146+B147+B148+B149+B150+B151</f>
        <v>9938956</v>
      </c>
      <c r="C152" s="224">
        <f>C144+C145+C146+C147+C148+C149+C150+C151</f>
        <v>0</v>
      </c>
      <c r="D152" s="224">
        <f>D144+D145+D146+D147+D148+D149+D150+D151</f>
        <v>9938956</v>
      </c>
      <c r="E152" s="152"/>
    </row>
    <row r="153" spans="1:5" ht="15">
      <c r="A153" s="88" t="s">
        <v>749</v>
      </c>
      <c r="B153" s="224">
        <f>B140+B143+B152</f>
        <v>15364392</v>
      </c>
      <c r="C153" s="224">
        <v>0</v>
      </c>
      <c r="D153" s="224">
        <f>D140+D143+D152</f>
        <v>15364392</v>
      </c>
      <c r="E153" s="152"/>
    </row>
    <row r="154" spans="1:5" ht="15">
      <c r="A154" s="88" t="s">
        <v>729</v>
      </c>
      <c r="B154" s="224"/>
      <c r="C154" s="224"/>
      <c r="D154" s="224"/>
      <c r="E154" s="152"/>
    </row>
    <row r="155" spans="1:5" ht="15">
      <c r="A155" s="86" t="s">
        <v>870</v>
      </c>
      <c r="B155" s="223"/>
      <c r="C155" s="223"/>
      <c r="D155" s="223"/>
      <c r="E155" s="152"/>
    </row>
    <row r="156" spans="1:5" ht="15">
      <c r="A156" s="86" t="s">
        <v>871</v>
      </c>
      <c r="B156" s="223">
        <v>1867953</v>
      </c>
      <c r="C156" s="223"/>
      <c r="D156" s="223">
        <v>1867953</v>
      </c>
      <c r="E156" s="152"/>
    </row>
    <row r="157" spans="1:5" ht="15">
      <c r="A157" s="86" t="s">
        <v>872</v>
      </c>
      <c r="B157" s="223">
        <v>751925653</v>
      </c>
      <c r="C157" s="223"/>
      <c r="D157" s="223">
        <v>751925653</v>
      </c>
      <c r="E157" s="152"/>
    </row>
    <row r="158" spans="1:5" ht="15">
      <c r="A158" s="88" t="s">
        <v>873</v>
      </c>
      <c r="B158" s="224">
        <f>B155+B156+B157</f>
        <v>753793606</v>
      </c>
      <c r="C158" s="224">
        <f>C155+C156+C157</f>
        <v>0</v>
      </c>
      <c r="D158" s="224">
        <f>D155+D156+D157</f>
        <v>753793606</v>
      </c>
      <c r="E158" s="152"/>
    </row>
    <row r="159" spans="1:5" ht="15.75">
      <c r="A159" s="241" t="s">
        <v>874</v>
      </c>
      <c r="B159" s="224">
        <f>B137+B153+B154+B158</f>
        <v>1931906263</v>
      </c>
      <c r="C159" s="224">
        <f>C137+C153+C154+C158</f>
        <v>0</v>
      </c>
      <c r="D159" s="224">
        <f>D137+D153+D154+D158</f>
        <v>1931906263</v>
      </c>
      <c r="E159" s="152"/>
    </row>
    <row r="160" spans="1:5" ht="15">
      <c r="A160" s="154" t="s">
        <v>875</v>
      </c>
      <c r="B160" s="367">
        <v>15415830</v>
      </c>
      <c r="C160" s="367">
        <v>5307301</v>
      </c>
      <c r="D160" s="367">
        <v>10172536</v>
      </c>
      <c r="E160" s="152"/>
    </row>
    <row r="161" spans="1:5" ht="15">
      <c r="A161" s="154"/>
      <c r="B161" s="366"/>
      <c r="C161" s="366"/>
      <c r="D161" s="366"/>
      <c r="E161" s="152"/>
    </row>
    <row r="162" spans="1:5" ht="15">
      <c r="A162" s="154"/>
      <c r="B162" s="366"/>
      <c r="C162" s="366"/>
      <c r="D162" s="366"/>
      <c r="E162" s="152"/>
    </row>
    <row r="163" spans="1:5" ht="15">
      <c r="A163" s="154"/>
      <c r="B163" s="366"/>
      <c r="C163" s="366"/>
      <c r="D163" s="366"/>
      <c r="E163" s="152"/>
    </row>
    <row r="164" spans="1:5" ht="15">
      <c r="A164" s="154" t="s">
        <v>876</v>
      </c>
      <c r="B164" s="366"/>
      <c r="C164" s="366"/>
      <c r="D164" s="366"/>
      <c r="E164" s="152"/>
    </row>
    <row r="165" spans="1:5" ht="15">
      <c r="A165" s="154"/>
      <c r="B165" s="366"/>
      <c r="C165" s="366"/>
      <c r="D165" s="366"/>
      <c r="E165" s="152"/>
    </row>
    <row r="166" spans="1:5" ht="15">
      <c r="A166" s="154"/>
      <c r="B166" s="366"/>
      <c r="C166" s="366"/>
      <c r="D166" s="366"/>
      <c r="E166" s="152"/>
    </row>
    <row r="167" spans="1:5" ht="15">
      <c r="A167" s="154"/>
      <c r="B167" s="366"/>
      <c r="C167" s="366"/>
      <c r="D167" s="366"/>
      <c r="E167" s="152"/>
    </row>
    <row r="168" spans="1:5" ht="15">
      <c r="A168" s="154" t="s">
        <v>877</v>
      </c>
      <c r="B168" s="366"/>
      <c r="C168" s="366"/>
      <c r="D168" s="366"/>
      <c r="E168" s="152"/>
    </row>
    <row r="169" spans="1:5" ht="15">
      <c r="A169" s="154"/>
      <c r="B169" s="366"/>
      <c r="C169" s="366"/>
      <c r="D169" s="366"/>
      <c r="E169" s="152"/>
    </row>
    <row r="170" spans="1:5" ht="15">
      <c r="A170" s="154"/>
      <c r="B170" s="366"/>
      <c r="C170" s="366"/>
      <c r="D170" s="366"/>
      <c r="E170" s="152"/>
    </row>
    <row r="171" spans="1:5" ht="15">
      <c r="A171" s="154"/>
      <c r="B171" s="366"/>
      <c r="C171" s="366"/>
      <c r="D171" s="366"/>
      <c r="E171" s="152"/>
    </row>
    <row r="172" spans="1:5" ht="15">
      <c r="A172" s="154" t="s">
        <v>878</v>
      </c>
      <c r="B172" s="366"/>
      <c r="C172" s="366"/>
      <c r="D172" s="366"/>
      <c r="E172" s="152"/>
    </row>
    <row r="173" spans="1:5" ht="15">
      <c r="A173" s="154"/>
      <c r="B173" s="366"/>
      <c r="C173" s="366"/>
      <c r="D173" s="366"/>
      <c r="E173" s="152"/>
    </row>
    <row r="174" spans="1:5" ht="15">
      <c r="A174" s="154"/>
      <c r="B174" s="366"/>
      <c r="C174" s="366"/>
      <c r="D174" s="366"/>
      <c r="E174" s="152"/>
    </row>
    <row r="175" spans="1:5" ht="15">
      <c r="A175" s="154"/>
      <c r="B175" s="366"/>
      <c r="C175" s="366"/>
      <c r="D175" s="366"/>
      <c r="E175" s="152"/>
    </row>
    <row r="176" spans="1:5" ht="15">
      <c r="A176" s="154" t="s">
        <v>879</v>
      </c>
      <c r="B176" s="366"/>
      <c r="C176" s="366"/>
      <c r="D176" s="366"/>
      <c r="E176" s="152"/>
    </row>
    <row r="177" spans="1:5" ht="15">
      <c r="A177" s="154"/>
      <c r="B177" s="366"/>
      <c r="C177" s="366"/>
      <c r="D177" s="366"/>
      <c r="E177" s="152"/>
    </row>
    <row r="178" spans="1:5" ht="15">
      <c r="A178" s="154"/>
      <c r="B178" s="366"/>
      <c r="C178" s="366"/>
      <c r="D178" s="366"/>
      <c r="E178" s="152"/>
    </row>
    <row r="179" spans="1:5" ht="15">
      <c r="A179" s="154"/>
      <c r="B179" s="366"/>
      <c r="C179" s="366"/>
      <c r="D179" s="366"/>
      <c r="E179" s="152"/>
    </row>
    <row r="180" spans="1:5" ht="15">
      <c r="A180" s="154" t="s">
        <v>880</v>
      </c>
      <c r="B180" s="366"/>
      <c r="C180" s="366"/>
      <c r="D180" s="366"/>
      <c r="E180" s="152"/>
    </row>
    <row r="181" spans="1:4" ht="15">
      <c r="A181" s="154"/>
      <c r="B181" s="368"/>
      <c r="C181" s="368"/>
      <c r="D181" s="368"/>
    </row>
    <row r="182" spans="1:4" ht="15">
      <c r="A182" s="154"/>
      <c r="B182" s="368"/>
      <c r="C182" s="368"/>
      <c r="D182" s="368"/>
    </row>
    <row r="183" spans="1:4" ht="15">
      <c r="A183" s="154"/>
      <c r="B183" s="368"/>
      <c r="C183" s="368"/>
      <c r="D183" s="368"/>
    </row>
    <row r="184" spans="1:4" ht="30">
      <c r="A184" s="243" t="s">
        <v>881</v>
      </c>
      <c r="B184" s="368"/>
      <c r="C184" s="368"/>
      <c r="D184" s="368"/>
    </row>
    <row r="185" spans="1:4" ht="15">
      <c r="A185" s="26"/>
      <c r="B185" s="368"/>
      <c r="C185" s="368"/>
      <c r="D185" s="368"/>
    </row>
    <row r="186" spans="1:4" ht="15">
      <c r="A186" s="26"/>
      <c r="B186" s="368"/>
      <c r="C186" s="368"/>
      <c r="D186" s="368"/>
    </row>
    <row r="187" spans="1:4" ht="15">
      <c r="A187" s="26"/>
      <c r="B187" s="368"/>
      <c r="C187" s="368"/>
      <c r="D187" s="368"/>
    </row>
    <row r="188" spans="1:4" ht="15">
      <c r="A188" s="26"/>
      <c r="B188" s="368"/>
      <c r="C188" s="368"/>
      <c r="D188" s="368"/>
    </row>
    <row r="189" spans="1:4" ht="15">
      <c r="A189" s="26"/>
      <c r="B189" s="368"/>
      <c r="C189" s="368"/>
      <c r="D189" s="368"/>
    </row>
  </sheetData>
  <sheetProtection/>
  <mergeCells count="2"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AE173"/>
  <sheetViews>
    <sheetView zoomScalePageLayoutView="0" workbookViewId="0" topLeftCell="A76">
      <selection activeCell="C99" sqref="C99"/>
    </sheetView>
  </sheetViews>
  <sheetFormatPr defaultColWidth="9.140625" defaultRowHeight="15"/>
  <cols>
    <col min="1" max="1" width="83.421875" style="0" customWidth="1"/>
    <col min="3" max="3" width="16.7109375" style="0" bestFit="1" customWidth="1"/>
    <col min="4" max="4" width="16.8515625" style="0" bestFit="1" customWidth="1"/>
    <col min="5" max="5" width="16.7109375" style="0" bestFit="1" customWidth="1"/>
    <col min="6" max="6" width="10.28125" style="0" customWidth="1"/>
    <col min="7" max="7" width="12.140625" style="0" customWidth="1"/>
    <col min="8" max="8" width="12.00390625" style="0" customWidth="1"/>
    <col min="9" max="9" width="12.8515625" style="0" customWidth="1"/>
    <col min="10" max="10" width="13.421875" style="0" customWidth="1"/>
    <col min="11" max="11" width="11.57421875" style="0" customWidth="1"/>
    <col min="12" max="14" width="15.7109375" style="0" bestFit="1" customWidth="1"/>
  </cols>
  <sheetData>
    <row r="1" ht="15">
      <c r="K1" t="s">
        <v>958</v>
      </c>
    </row>
    <row r="2" spans="1:14" ht="21" customHeight="1">
      <c r="A2" s="379" t="s">
        <v>991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1"/>
      <c r="M2" s="382"/>
      <c r="N2" s="382"/>
    </row>
    <row r="3" spans="1:14" ht="18.75" customHeight="1">
      <c r="A3" s="383" t="s">
        <v>897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1"/>
      <c r="M3" s="382"/>
      <c r="N3" s="382"/>
    </row>
    <row r="4" ht="18">
      <c r="A4" s="40"/>
    </row>
    <row r="5" ht="15">
      <c r="A5" s="145" t="s">
        <v>824</v>
      </c>
    </row>
    <row r="6" spans="1:14" ht="25.5" customHeight="1">
      <c r="A6" s="384" t="s">
        <v>24</v>
      </c>
      <c r="B6" s="386" t="s">
        <v>25</v>
      </c>
      <c r="C6" s="388" t="s">
        <v>531</v>
      </c>
      <c r="D6" s="389"/>
      <c r="E6" s="390"/>
      <c r="F6" s="388" t="s">
        <v>532</v>
      </c>
      <c r="G6" s="389"/>
      <c r="H6" s="390"/>
      <c r="I6" s="388" t="s">
        <v>533</v>
      </c>
      <c r="J6" s="389"/>
      <c r="K6" s="390"/>
      <c r="L6" s="391" t="s">
        <v>629</v>
      </c>
      <c r="M6" s="392"/>
      <c r="N6" s="392"/>
    </row>
    <row r="7" spans="1:14" ht="25.5">
      <c r="A7" s="385"/>
      <c r="B7" s="387"/>
      <c r="C7" s="3" t="s">
        <v>631</v>
      </c>
      <c r="D7" s="3" t="s">
        <v>652</v>
      </c>
      <c r="E7" s="81" t="s">
        <v>653</v>
      </c>
      <c r="F7" s="3" t="s">
        <v>631</v>
      </c>
      <c r="G7" s="3" t="s">
        <v>652</v>
      </c>
      <c r="H7" s="81" t="s">
        <v>653</v>
      </c>
      <c r="I7" s="3" t="s">
        <v>631</v>
      </c>
      <c r="J7" s="3" t="s">
        <v>652</v>
      </c>
      <c r="K7" s="81" t="s">
        <v>653</v>
      </c>
      <c r="L7" s="3" t="s">
        <v>631</v>
      </c>
      <c r="M7" s="3" t="s">
        <v>652</v>
      </c>
      <c r="N7" s="81" t="s">
        <v>653</v>
      </c>
    </row>
    <row r="8" spans="1:14" ht="15">
      <c r="A8" s="27" t="s">
        <v>26</v>
      </c>
      <c r="B8" s="28" t="s">
        <v>27</v>
      </c>
      <c r="C8" s="133">
        <v>9439622</v>
      </c>
      <c r="D8" s="133">
        <v>13259054</v>
      </c>
      <c r="E8" s="129">
        <v>13230875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34">
        <f>SUM(C8+F8+I8)</f>
        <v>9439622</v>
      </c>
      <c r="M8" s="134">
        <f>SUM(D8+G8+J8)</f>
        <v>13259054</v>
      </c>
      <c r="N8" s="134">
        <f>SUM(E8+H8+K8)</f>
        <v>13230875</v>
      </c>
    </row>
    <row r="9" spans="1:14" ht="15">
      <c r="A9" s="27" t="s">
        <v>28</v>
      </c>
      <c r="B9" s="29" t="s">
        <v>29</v>
      </c>
      <c r="C9" s="133">
        <v>0</v>
      </c>
      <c r="D9" s="133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129">
        <v>0</v>
      </c>
      <c r="L9" s="134">
        <f aca="true" t="shared" si="0" ref="L9:L72">SUM(C9+F9+I9)</f>
        <v>0</v>
      </c>
      <c r="M9" s="134">
        <f aca="true" t="shared" si="1" ref="M9:M72">SUM(D9+G9+J9)</f>
        <v>0</v>
      </c>
      <c r="N9" s="134">
        <f aca="true" t="shared" si="2" ref="N9:N72">SUM(E9+H9+K9)</f>
        <v>0</v>
      </c>
    </row>
    <row r="10" spans="1:14" ht="15">
      <c r="A10" s="27" t="s">
        <v>30</v>
      </c>
      <c r="B10" s="29" t="s">
        <v>31</v>
      </c>
      <c r="C10" s="133">
        <v>0</v>
      </c>
      <c r="D10" s="133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34">
        <f t="shared" si="0"/>
        <v>0</v>
      </c>
      <c r="M10" s="134">
        <f t="shared" si="1"/>
        <v>0</v>
      </c>
      <c r="N10" s="134">
        <f t="shared" si="2"/>
        <v>0</v>
      </c>
    </row>
    <row r="11" spans="1:14" ht="15">
      <c r="A11" s="30" t="s">
        <v>32</v>
      </c>
      <c r="B11" s="29" t="s">
        <v>33</v>
      </c>
      <c r="C11" s="133">
        <v>0</v>
      </c>
      <c r="D11" s="133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34">
        <f t="shared" si="0"/>
        <v>0</v>
      </c>
      <c r="M11" s="134">
        <f t="shared" si="1"/>
        <v>0</v>
      </c>
      <c r="N11" s="134">
        <f t="shared" si="2"/>
        <v>0</v>
      </c>
    </row>
    <row r="12" spans="1:14" ht="15">
      <c r="A12" s="30" t="s">
        <v>34</v>
      </c>
      <c r="B12" s="29" t="s">
        <v>35</v>
      </c>
      <c r="C12" s="133">
        <v>0</v>
      </c>
      <c r="D12" s="133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  <c r="L12" s="134">
        <f t="shared" si="0"/>
        <v>0</v>
      </c>
      <c r="M12" s="134">
        <f t="shared" si="1"/>
        <v>0</v>
      </c>
      <c r="N12" s="134">
        <f t="shared" si="2"/>
        <v>0</v>
      </c>
    </row>
    <row r="13" spans="1:14" ht="15">
      <c r="A13" s="30" t="s">
        <v>36</v>
      </c>
      <c r="B13" s="29" t="s">
        <v>37</v>
      </c>
      <c r="C13" s="133">
        <v>0</v>
      </c>
      <c r="D13" s="133">
        <v>0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34">
        <f t="shared" si="0"/>
        <v>0</v>
      </c>
      <c r="M13" s="134">
        <f t="shared" si="1"/>
        <v>0</v>
      </c>
      <c r="N13" s="134">
        <f t="shared" si="2"/>
        <v>0</v>
      </c>
    </row>
    <row r="14" spans="1:14" ht="15">
      <c r="A14" s="30" t="s">
        <v>38</v>
      </c>
      <c r="B14" s="29" t="s">
        <v>39</v>
      </c>
      <c r="C14" s="133">
        <v>0</v>
      </c>
      <c r="D14" s="133">
        <v>0</v>
      </c>
      <c r="E14" s="129">
        <v>0</v>
      </c>
      <c r="F14" s="129"/>
      <c r="G14" s="129"/>
      <c r="H14" s="129"/>
      <c r="I14" s="129">
        <v>0</v>
      </c>
      <c r="J14" s="129">
        <v>0</v>
      </c>
      <c r="K14" s="129">
        <v>0</v>
      </c>
      <c r="L14" s="134">
        <f t="shared" si="0"/>
        <v>0</v>
      </c>
      <c r="M14" s="134">
        <f t="shared" si="1"/>
        <v>0</v>
      </c>
      <c r="N14" s="134">
        <f t="shared" si="2"/>
        <v>0</v>
      </c>
    </row>
    <row r="15" spans="1:14" ht="15">
      <c r="A15" s="30" t="s">
        <v>40</v>
      </c>
      <c r="B15" s="29" t="s">
        <v>41</v>
      </c>
      <c r="C15" s="133">
        <v>0</v>
      </c>
      <c r="D15" s="133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34">
        <f t="shared" si="0"/>
        <v>0</v>
      </c>
      <c r="M15" s="134">
        <f t="shared" si="1"/>
        <v>0</v>
      </c>
      <c r="N15" s="134">
        <f t="shared" si="2"/>
        <v>0</v>
      </c>
    </row>
    <row r="16" spans="1:14" ht="15">
      <c r="A16" s="5" t="s">
        <v>42</v>
      </c>
      <c r="B16" s="29" t="s">
        <v>43</v>
      </c>
      <c r="C16" s="133">
        <v>0</v>
      </c>
      <c r="D16" s="133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34">
        <f t="shared" si="0"/>
        <v>0</v>
      </c>
      <c r="M16" s="134">
        <f t="shared" si="1"/>
        <v>0</v>
      </c>
      <c r="N16" s="134">
        <f t="shared" si="2"/>
        <v>0</v>
      </c>
    </row>
    <row r="17" spans="1:14" ht="15">
      <c r="A17" s="5" t="s">
        <v>44</v>
      </c>
      <c r="B17" s="29" t="s">
        <v>45</v>
      </c>
      <c r="C17" s="133">
        <v>0</v>
      </c>
      <c r="D17" s="133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34">
        <f t="shared" si="0"/>
        <v>0</v>
      </c>
      <c r="M17" s="134">
        <f t="shared" si="1"/>
        <v>0</v>
      </c>
      <c r="N17" s="134">
        <f t="shared" si="2"/>
        <v>0</v>
      </c>
    </row>
    <row r="18" spans="1:14" ht="15">
      <c r="A18" s="5" t="s">
        <v>46</v>
      </c>
      <c r="B18" s="29" t="s">
        <v>47</v>
      </c>
      <c r="C18" s="133">
        <v>0</v>
      </c>
      <c r="D18" s="133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34">
        <f t="shared" si="0"/>
        <v>0</v>
      </c>
      <c r="M18" s="134">
        <f t="shared" si="1"/>
        <v>0</v>
      </c>
      <c r="N18" s="134">
        <f t="shared" si="2"/>
        <v>0</v>
      </c>
    </row>
    <row r="19" spans="1:14" ht="15">
      <c r="A19" s="5" t="s">
        <v>48</v>
      </c>
      <c r="B19" s="29" t="s">
        <v>49</v>
      </c>
      <c r="C19" s="133">
        <v>0</v>
      </c>
      <c r="D19" s="133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34">
        <f t="shared" si="0"/>
        <v>0</v>
      </c>
      <c r="M19" s="134">
        <f t="shared" si="1"/>
        <v>0</v>
      </c>
      <c r="N19" s="134">
        <f t="shared" si="2"/>
        <v>0</v>
      </c>
    </row>
    <row r="20" spans="1:14" ht="15">
      <c r="A20" s="5" t="s">
        <v>387</v>
      </c>
      <c r="B20" s="29" t="s">
        <v>50</v>
      </c>
      <c r="C20" s="133">
        <v>0</v>
      </c>
      <c r="D20" s="133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34">
        <f t="shared" si="0"/>
        <v>0</v>
      </c>
      <c r="M20" s="134">
        <f t="shared" si="1"/>
        <v>0</v>
      </c>
      <c r="N20" s="134">
        <f t="shared" si="2"/>
        <v>0</v>
      </c>
    </row>
    <row r="21" spans="1:14" s="132" customFormat="1" ht="15">
      <c r="A21" s="31" t="s">
        <v>326</v>
      </c>
      <c r="B21" s="32" t="s">
        <v>51</v>
      </c>
      <c r="C21" s="135">
        <f aca="true" t="shared" si="3" ref="C21:K21">SUM(C8:C20)</f>
        <v>9439622</v>
      </c>
      <c r="D21" s="135">
        <f t="shared" si="3"/>
        <v>13259054</v>
      </c>
      <c r="E21" s="135">
        <f t="shared" si="3"/>
        <v>13230875</v>
      </c>
      <c r="F21" s="135">
        <f t="shared" si="3"/>
        <v>0</v>
      </c>
      <c r="G21" s="137">
        <f t="shared" si="3"/>
        <v>0</v>
      </c>
      <c r="H21" s="137">
        <f t="shared" si="3"/>
        <v>0</v>
      </c>
      <c r="I21" s="137">
        <f t="shared" si="3"/>
        <v>0</v>
      </c>
      <c r="J21" s="137">
        <f t="shared" si="3"/>
        <v>0</v>
      </c>
      <c r="K21" s="137">
        <f t="shared" si="3"/>
        <v>0</v>
      </c>
      <c r="L21" s="138">
        <f t="shared" si="0"/>
        <v>9439622</v>
      </c>
      <c r="M21" s="138">
        <f t="shared" si="1"/>
        <v>13259054</v>
      </c>
      <c r="N21" s="138">
        <f t="shared" si="2"/>
        <v>13230875</v>
      </c>
    </row>
    <row r="22" spans="1:14" ht="15">
      <c r="A22" s="5" t="s">
        <v>52</v>
      </c>
      <c r="B22" s="29" t="s">
        <v>53</v>
      </c>
      <c r="C22" s="133">
        <v>3151600</v>
      </c>
      <c r="D22" s="133">
        <v>3151600</v>
      </c>
      <c r="E22" s="129">
        <v>3119595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34">
        <f t="shared" si="0"/>
        <v>3151600</v>
      </c>
      <c r="M22" s="134">
        <f t="shared" si="1"/>
        <v>3151600</v>
      </c>
      <c r="N22" s="134">
        <f t="shared" si="2"/>
        <v>3119595</v>
      </c>
    </row>
    <row r="23" spans="1:14" ht="33.75" customHeight="1">
      <c r="A23" s="5" t="s">
        <v>54</v>
      </c>
      <c r="B23" s="29" t="s">
        <v>55</v>
      </c>
      <c r="C23" s="133">
        <v>6525000</v>
      </c>
      <c r="D23" s="133">
        <v>6513000</v>
      </c>
      <c r="E23" s="133">
        <v>5482722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34">
        <f t="shared" si="0"/>
        <v>6525000</v>
      </c>
      <c r="M23" s="134">
        <f t="shared" si="1"/>
        <v>6513000</v>
      </c>
      <c r="N23" s="134">
        <f t="shared" si="2"/>
        <v>5482722</v>
      </c>
    </row>
    <row r="24" spans="1:14" ht="15">
      <c r="A24" s="6" t="s">
        <v>56</v>
      </c>
      <c r="B24" s="29" t="s">
        <v>57</v>
      </c>
      <c r="C24" s="133">
        <v>300000</v>
      </c>
      <c r="D24" s="133">
        <v>312000</v>
      </c>
      <c r="E24" s="129">
        <v>291009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34">
        <f t="shared" si="0"/>
        <v>300000</v>
      </c>
      <c r="M24" s="134">
        <f t="shared" si="1"/>
        <v>312000</v>
      </c>
      <c r="N24" s="134">
        <f t="shared" si="2"/>
        <v>291009</v>
      </c>
    </row>
    <row r="25" spans="1:14" s="132" customFormat="1" ht="15">
      <c r="A25" s="7" t="s">
        <v>327</v>
      </c>
      <c r="B25" s="32" t="s">
        <v>58</v>
      </c>
      <c r="C25" s="135">
        <f aca="true" t="shared" si="4" ref="C25:K25">SUM(C22:C24)</f>
        <v>9976600</v>
      </c>
      <c r="D25" s="135">
        <f t="shared" si="4"/>
        <v>9976600</v>
      </c>
      <c r="E25" s="135">
        <f t="shared" si="4"/>
        <v>8893326</v>
      </c>
      <c r="F25" s="135">
        <f t="shared" si="4"/>
        <v>0</v>
      </c>
      <c r="G25" s="135">
        <f t="shared" si="4"/>
        <v>0</v>
      </c>
      <c r="H25" s="135">
        <f t="shared" si="4"/>
        <v>0</v>
      </c>
      <c r="I25" s="135">
        <f t="shared" si="4"/>
        <v>0</v>
      </c>
      <c r="J25" s="135">
        <f t="shared" si="4"/>
        <v>0</v>
      </c>
      <c r="K25" s="135">
        <f t="shared" si="4"/>
        <v>0</v>
      </c>
      <c r="L25" s="138">
        <f t="shared" si="0"/>
        <v>9976600</v>
      </c>
      <c r="M25" s="138">
        <f t="shared" si="1"/>
        <v>9976600</v>
      </c>
      <c r="N25" s="138">
        <f t="shared" si="2"/>
        <v>8893326</v>
      </c>
    </row>
    <row r="26" spans="1:14" s="132" customFormat="1" ht="15">
      <c r="A26" s="43" t="s">
        <v>417</v>
      </c>
      <c r="B26" s="44" t="s">
        <v>59</v>
      </c>
      <c r="C26" s="136">
        <f>SUM(C21+C25)</f>
        <v>19416222</v>
      </c>
      <c r="D26" s="136">
        <f>SUM(D21+D25)</f>
        <v>23235654</v>
      </c>
      <c r="E26" s="136">
        <f>SUM(E21+E25)</f>
        <v>22124201</v>
      </c>
      <c r="F26" s="136">
        <f aca="true" t="shared" si="5" ref="F26:K26">SUM(F25,F21)</f>
        <v>0</v>
      </c>
      <c r="G26" s="136">
        <f t="shared" si="5"/>
        <v>0</v>
      </c>
      <c r="H26" s="136">
        <f t="shared" si="5"/>
        <v>0</v>
      </c>
      <c r="I26" s="136">
        <f t="shared" si="5"/>
        <v>0</v>
      </c>
      <c r="J26" s="136">
        <f t="shared" si="5"/>
        <v>0</v>
      </c>
      <c r="K26" s="136">
        <f t="shared" si="5"/>
        <v>0</v>
      </c>
      <c r="L26" s="138">
        <f t="shared" si="0"/>
        <v>19416222</v>
      </c>
      <c r="M26" s="138">
        <f t="shared" si="1"/>
        <v>23235654</v>
      </c>
      <c r="N26" s="138">
        <f t="shared" si="2"/>
        <v>22124201</v>
      </c>
    </row>
    <row r="27" spans="1:14" s="132" customFormat="1" ht="15">
      <c r="A27" s="36" t="s">
        <v>388</v>
      </c>
      <c r="B27" s="44" t="s">
        <v>60</v>
      </c>
      <c r="C27" s="136">
        <v>3717567</v>
      </c>
      <c r="D27" s="136">
        <v>4177858</v>
      </c>
      <c r="E27" s="130">
        <v>3638806</v>
      </c>
      <c r="F27" s="130"/>
      <c r="G27" s="130"/>
      <c r="H27" s="130"/>
      <c r="I27" s="130">
        <v>0</v>
      </c>
      <c r="J27" s="130">
        <v>0</v>
      </c>
      <c r="K27" s="130">
        <v>0</v>
      </c>
      <c r="L27" s="138">
        <f t="shared" si="0"/>
        <v>3717567</v>
      </c>
      <c r="M27" s="138">
        <f t="shared" si="1"/>
        <v>4177858</v>
      </c>
      <c r="N27" s="138">
        <f t="shared" si="2"/>
        <v>3638806</v>
      </c>
    </row>
    <row r="28" spans="1:14" ht="15">
      <c r="A28" s="5" t="s">
        <v>61</v>
      </c>
      <c r="B28" s="29" t="s">
        <v>62</v>
      </c>
      <c r="C28" s="133">
        <v>20000</v>
      </c>
      <c r="D28" s="133">
        <v>20000</v>
      </c>
      <c r="E28" s="129">
        <v>10394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34">
        <f t="shared" si="0"/>
        <v>20000</v>
      </c>
      <c r="M28" s="134">
        <f t="shared" si="1"/>
        <v>20000</v>
      </c>
      <c r="N28" s="134">
        <f t="shared" si="2"/>
        <v>10394</v>
      </c>
    </row>
    <row r="29" spans="1:14" ht="15">
      <c r="A29" s="5" t="s">
        <v>63</v>
      </c>
      <c r="B29" s="29" t="s">
        <v>64</v>
      </c>
      <c r="C29" s="133">
        <v>4930000</v>
      </c>
      <c r="D29" s="133">
        <v>7465596</v>
      </c>
      <c r="E29" s="129">
        <v>6836278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  <c r="K29" s="129">
        <v>0</v>
      </c>
      <c r="L29" s="134">
        <f t="shared" si="0"/>
        <v>4930000</v>
      </c>
      <c r="M29" s="134">
        <f t="shared" si="1"/>
        <v>7465596</v>
      </c>
      <c r="N29" s="134">
        <f t="shared" si="2"/>
        <v>6836278</v>
      </c>
    </row>
    <row r="30" spans="1:14" ht="15">
      <c r="A30" s="5" t="s">
        <v>65</v>
      </c>
      <c r="B30" s="29" t="s">
        <v>66</v>
      </c>
      <c r="C30" s="133"/>
      <c r="D30" s="133"/>
      <c r="E30" s="129"/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34">
        <f t="shared" si="0"/>
        <v>0</v>
      </c>
      <c r="M30" s="134">
        <f t="shared" si="1"/>
        <v>0</v>
      </c>
      <c r="N30" s="134">
        <f t="shared" si="2"/>
        <v>0</v>
      </c>
    </row>
    <row r="31" spans="1:14" s="132" customFormat="1" ht="15">
      <c r="A31" s="7" t="s">
        <v>328</v>
      </c>
      <c r="B31" s="32" t="s">
        <v>67</v>
      </c>
      <c r="C31" s="135">
        <f>SUM(C28:C30)</f>
        <v>4950000</v>
      </c>
      <c r="D31" s="135">
        <f aca="true" t="shared" si="6" ref="D31:K31">SUM(D28:D30)</f>
        <v>7485596</v>
      </c>
      <c r="E31" s="135">
        <f t="shared" si="6"/>
        <v>6846672</v>
      </c>
      <c r="F31" s="135">
        <f t="shared" si="6"/>
        <v>0</v>
      </c>
      <c r="G31" s="135">
        <f t="shared" si="6"/>
        <v>0</v>
      </c>
      <c r="H31" s="135">
        <f t="shared" si="6"/>
        <v>0</v>
      </c>
      <c r="I31" s="135">
        <f t="shared" si="6"/>
        <v>0</v>
      </c>
      <c r="J31" s="135">
        <f t="shared" si="6"/>
        <v>0</v>
      </c>
      <c r="K31" s="135">
        <f t="shared" si="6"/>
        <v>0</v>
      </c>
      <c r="L31" s="138">
        <f t="shared" si="0"/>
        <v>4950000</v>
      </c>
      <c r="M31" s="138">
        <f t="shared" si="1"/>
        <v>7485596</v>
      </c>
      <c r="N31" s="138">
        <f t="shared" si="2"/>
        <v>6846672</v>
      </c>
    </row>
    <row r="32" spans="1:14" ht="15">
      <c r="A32" s="5" t="s">
        <v>68</v>
      </c>
      <c r="B32" s="29" t="s">
        <v>69</v>
      </c>
      <c r="C32" s="133">
        <v>100000</v>
      </c>
      <c r="D32" s="133">
        <v>100000</v>
      </c>
      <c r="E32" s="129">
        <v>79569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34">
        <f t="shared" si="0"/>
        <v>100000</v>
      </c>
      <c r="M32" s="134">
        <f t="shared" si="1"/>
        <v>100000</v>
      </c>
      <c r="N32" s="134">
        <f t="shared" si="2"/>
        <v>79569</v>
      </c>
    </row>
    <row r="33" spans="1:14" ht="15">
      <c r="A33" s="5" t="s">
        <v>70</v>
      </c>
      <c r="B33" s="29" t="s">
        <v>71</v>
      </c>
      <c r="C33" s="133">
        <v>438000</v>
      </c>
      <c r="D33" s="133">
        <v>441789</v>
      </c>
      <c r="E33" s="129">
        <v>381675</v>
      </c>
      <c r="F33" s="129">
        <v>0</v>
      </c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34">
        <f t="shared" si="0"/>
        <v>438000</v>
      </c>
      <c r="M33" s="134">
        <f t="shared" si="1"/>
        <v>441789</v>
      </c>
      <c r="N33" s="134">
        <f t="shared" si="2"/>
        <v>381675</v>
      </c>
    </row>
    <row r="34" spans="1:14" s="132" customFormat="1" ht="15" customHeight="1">
      <c r="A34" s="7" t="s">
        <v>418</v>
      </c>
      <c r="B34" s="32" t="s">
        <v>72</v>
      </c>
      <c r="C34" s="135">
        <f>SUM(C32:C33)</f>
        <v>538000</v>
      </c>
      <c r="D34" s="135">
        <f>SUM(D32:D33)</f>
        <v>541789</v>
      </c>
      <c r="E34" s="135">
        <f>SUM(E32:E33)</f>
        <v>461244</v>
      </c>
      <c r="F34" s="135">
        <f aca="true" t="shared" si="7" ref="F34:K34">SUM(F32:F33)</f>
        <v>0</v>
      </c>
      <c r="G34" s="135">
        <f t="shared" si="7"/>
        <v>0</v>
      </c>
      <c r="H34" s="135">
        <f t="shared" si="7"/>
        <v>0</v>
      </c>
      <c r="I34" s="135">
        <f t="shared" si="7"/>
        <v>0</v>
      </c>
      <c r="J34" s="135">
        <f t="shared" si="7"/>
        <v>0</v>
      </c>
      <c r="K34" s="135">
        <f t="shared" si="7"/>
        <v>0</v>
      </c>
      <c r="L34" s="138">
        <f t="shared" si="0"/>
        <v>538000</v>
      </c>
      <c r="M34" s="138">
        <f t="shared" si="1"/>
        <v>541789</v>
      </c>
      <c r="N34" s="138">
        <f t="shared" si="2"/>
        <v>461244</v>
      </c>
    </row>
    <row r="35" spans="1:14" ht="15">
      <c r="A35" s="5" t="s">
        <v>73</v>
      </c>
      <c r="B35" s="29" t="s">
        <v>74</v>
      </c>
      <c r="C35" s="133">
        <v>3500000</v>
      </c>
      <c r="D35" s="133">
        <v>2984000</v>
      </c>
      <c r="E35" s="129">
        <v>1828247</v>
      </c>
      <c r="F35" s="129">
        <v>0</v>
      </c>
      <c r="G35" s="129">
        <v>0</v>
      </c>
      <c r="H35" s="129">
        <v>0</v>
      </c>
      <c r="I35" s="129">
        <v>0</v>
      </c>
      <c r="J35" s="129">
        <v>0</v>
      </c>
      <c r="K35" s="129">
        <v>0</v>
      </c>
      <c r="L35" s="134">
        <f t="shared" si="0"/>
        <v>3500000</v>
      </c>
      <c r="M35" s="134">
        <f t="shared" si="1"/>
        <v>2984000</v>
      </c>
      <c r="N35" s="134">
        <f t="shared" si="2"/>
        <v>1828247</v>
      </c>
    </row>
    <row r="36" spans="1:14" ht="15">
      <c r="A36" s="5" t="s">
        <v>75</v>
      </c>
      <c r="B36" s="29" t="s">
        <v>76</v>
      </c>
      <c r="C36" s="133">
        <v>11662400</v>
      </c>
      <c r="D36" s="133">
        <v>12286779</v>
      </c>
      <c r="E36" s="129">
        <v>11383459</v>
      </c>
      <c r="F36" s="129">
        <v>0</v>
      </c>
      <c r="G36" s="129">
        <v>0</v>
      </c>
      <c r="H36" s="129">
        <v>0</v>
      </c>
      <c r="I36" s="129">
        <v>0</v>
      </c>
      <c r="J36" s="129">
        <v>0</v>
      </c>
      <c r="K36" s="129">
        <v>0</v>
      </c>
      <c r="L36" s="134">
        <f t="shared" si="0"/>
        <v>11662400</v>
      </c>
      <c r="M36" s="134">
        <f t="shared" si="1"/>
        <v>12286779</v>
      </c>
      <c r="N36" s="134">
        <f t="shared" si="2"/>
        <v>11383459</v>
      </c>
    </row>
    <row r="37" spans="1:14" ht="15">
      <c r="A37" s="5" t="s">
        <v>389</v>
      </c>
      <c r="B37" s="29" t="s">
        <v>77</v>
      </c>
      <c r="C37" s="133">
        <v>180000</v>
      </c>
      <c r="D37" s="133">
        <v>180000</v>
      </c>
      <c r="E37" s="129">
        <v>173040</v>
      </c>
      <c r="F37" s="129">
        <v>0</v>
      </c>
      <c r="G37" s="129">
        <v>0</v>
      </c>
      <c r="H37" s="129">
        <v>0</v>
      </c>
      <c r="I37" s="129">
        <v>0</v>
      </c>
      <c r="J37" s="129">
        <v>0</v>
      </c>
      <c r="K37" s="129">
        <v>0</v>
      </c>
      <c r="L37" s="134">
        <f t="shared" si="0"/>
        <v>180000</v>
      </c>
      <c r="M37" s="134">
        <f t="shared" si="1"/>
        <v>180000</v>
      </c>
      <c r="N37" s="134">
        <f t="shared" si="2"/>
        <v>173040</v>
      </c>
    </row>
    <row r="38" spans="1:14" ht="15">
      <c r="A38" s="5" t="s">
        <v>78</v>
      </c>
      <c r="B38" s="29" t="s">
        <v>79</v>
      </c>
      <c r="C38" s="133">
        <v>8360000</v>
      </c>
      <c r="D38" s="133">
        <v>5544952</v>
      </c>
      <c r="E38" s="129">
        <v>4818260</v>
      </c>
      <c r="F38" s="129">
        <v>0</v>
      </c>
      <c r="G38" s="129">
        <v>0</v>
      </c>
      <c r="H38" s="129">
        <v>0</v>
      </c>
      <c r="I38" s="129">
        <v>0</v>
      </c>
      <c r="J38" s="129">
        <v>0</v>
      </c>
      <c r="K38" s="129">
        <v>0</v>
      </c>
      <c r="L38" s="134">
        <f t="shared" si="0"/>
        <v>8360000</v>
      </c>
      <c r="M38" s="134">
        <f t="shared" si="1"/>
        <v>5544952</v>
      </c>
      <c r="N38" s="134">
        <f t="shared" si="2"/>
        <v>4818260</v>
      </c>
    </row>
    <row r="39" spans="1:14" ht="15">
      <c r="A39" s="9" t="s">
        <v>390</v>
      </c>
      <c r="B39" s="29" t="s">
        <v>80</v>
      </c>
      <c r="C39" s="133"/>
      <c r="D39" s="133"/>
      <c r="E39" s="129"/>
      <c r="F39" s="129">
        <v>0</v>
      </c>
      <c r="G39" s="129">
        <v>0</v>
      </c>
      <c r="H39" s="129">
        <v>0</v>
      </c>
      <c r="I39" s="129">
        <v>0</v>
      </c>
      <c r="J39" s="129">
        <v>0</v>
      </c>
      <c r="K39" s="129">
        <v>0</v>
      </c>
      <c r="L39" s="134">
        <f t="shared" si="0"/>
        <v>0</v>
      </c>
      <c r="M39" s="134">
        <f t="shared" si="1"/>
        <v>0</v>
      </c>
      <c r="N39" s="134">
        <f t="shared" si="2"/>
        <v>0</v>
      </c>
    </row>
    <row r="40" spans="1:14" ht="15">
      <c r="A40" s="6" t="s">
        <v>81</v>
      </c>
      <c r="B40" s="29" t="s">
        <v>82</v>
      </c>
      <c r="C40" s="133">
        <v>3000000</v>
      </c>
      <c r="D40" s="133">
        <v>3568970</v>
      </c>
      <c r="E40" s="129">
        <v>2456470</v>
      </c>
      <c r="F40" s="129">
        <v>0</v>
      </c>
      <c r="G40" s="129">
        <v>0</v>
      </c>
      <c r="H40" s="129">
        <v>0</v>
      </c>
      <c r="I40" s="129">
        <v>0</v>
      </c>
      <c r="J40" s="129">
        <v>0</v>
      </c>
      <c r="K40" s="129">
        <v>0</v>
      </c>
      <c r="L40" s="134">
        <f t="shared" si="0"/>
        <v>3000000</v>
      </c>
      <c r="M40" s="134">
        <f t="shared" si="1"/>
        <v>3568970</v>
      </c>
      <c r="N40" s="134">
        <f t="shared" si="2"/>
        <v>2456470</v>
      </c>
    </row>
    <row r="41" spans="1:14" ht="15">
      <c r="A41" s="5" t="s">
        <v>391</v>
      </c>
      <c r="B41" s="29" t="s">
        <v>83</v>
      </c>
      <c r="C41" s="133">
        <v>11121279</v>
      </c>
      <c r="D41" s="133">
        <v>15265947</v>
      </c>
      <c r="E41" s="129">
        <v>11925589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34">
        <f t="shared" si="0"/>
        <v>11121279</v>
      </c>
      <c r="M41" s="134">
        <f t="shared" si="1"/>
        <v>15265947</v>
      </c>
      <c r="N41" s="134">
        <f t="shared" si="2"/>
        <v>11925589</v>
      </c>
    </row>
    <row r="42" spans="1:14" s="132" customFormat="1" ht="15">
      <c r="A42" s="7" t="s">
        <v>329</v>
      </c>
      <c r="B42" s="32" t="s">
        <v>84</v>
      </c>
      <c r="C42" s="135">
        <f>SUM(C35:C41)</f>
        <v>37823679</v>
      </c>
      <c r="D42" s="135">
        <f>SUM(D35:D41)</f>
        <v>39830648</v>
      </c>
      <c r="E42" s="135">
        <f>SUM(E35:E41)</f>
        <v>32585065</v>
      </c>
      <c r="F42" s="135">
        <f aca="true" t="shared" si="8" ref="F42:K42">SUM(F35:F41)</f>
        <v>0</v>
      </c>
      <c r="G42" s="135">
        <f t="shared" si="8"/>
        <v>0</v>
      </c>
      <c r="H42" s="135">
        <f t="shared" si="8"/>
        <v>0</v>
      </c>
      <c r="I42" s="135">
        <f t="shared" si="8"/>
        <v>0</v>
      </c>
      <c r="J42" s="135">
        <f t="shared" si="8"/>
        <v>0</v>
      </c>
      <c r="K42" s="135">
        <f t="shared" si="8"/>
        <v>0</v>
      </c>
      <c r="L42" s="138">
        <f t="shared" si="0"/>
        <v>37823679</v>
      </c>
      <c r="M42" s="138">
        <f t="shared" si="1"/>
        <v>39830648</v>
      </c>
      <c r="N42" s="138">
        <f t="shared" si="2"/>
        <v>32585065</v>
      </c>
    </row>
    <row r="43" spans="1:14" ht="15">
      <c r="A43" s="5" t="s">
        <v>85</v>
      </c>
      <c r="B43" s="29" t="s">
        <v>86</v>
      </c>
      <c r="C43" s="133"/>
      <c r="D43" s="133"/>
      <c r="E43" s="129"/>
      <c r="F43" s="129">
        <v>0</v>
      </c>
      <c r="G43" s="129">
        <v>0</v>
      </c>
      <c r="H43" s="129">
        <v>0</v>
      </c>
      <c r="I43" s="129">
        <v>0</v>
      </c>
      <c r="J43" s="129">
        <v>0</v>
      </c>
      <c r="K43" s="129">
        <v>0</v>
      </c>
      <c r="L43" s="134">
        <f t="shared" si="0"/>
        <v>0</v>
      </c>
      <c r="M43" s="134">
        <f t="shared" si="1"/>
        <v>0</v>
      </c>
      <c r="N43" s="134">
        <f t="shared" si="2"/>
        <v>0</v>
      </c>
    </row>
    <row r="44" spans="1:14" ht="15">
      <c r="A44" s="5" t="s">
        <v>87</v>
      </c>
      <c r="B44" s="29" t="s">
        <v>88</v>
      </c>
      <c r="C44" s="133">
        <v>0</v>
      </c>
      <c r="D44" s="133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29">
        <v>0</v>
      </c>
      <c r="K44" s="129">
        <v>0</v>
      </c>
      <c r="L44" s="134">
        <f t="shared" si="0"/>
        <v>0</v>
      </c>
      <c r="M44" s="134">
        <f t="shared" si="1"/>
        <v>0</v>
      </c>
      <c r="N44" s="134">
        <f t="shared" si="2"/>
        <v>0</v>
      </c>
    </row>
    <row r="45" spans="1:14" s="132" customFormat="1" ht="15">
      <c r="A45" s="7" t="s">
        <v>330</v>
      </c>
      <c r="B45" s="32" t="s">
        <v>89</v>
      </c>
      <c r="C45" s="135">
        <f>SUM(C43:C44)</f>
        <v>0</v>
      </c>
      <c r="D45" s="135">
        <f>SUM(D43:D44)</f>
        <v>0</v>
      </c>
      <c r="E45" s="135">
        <f>SUM(E43:E44)</f>
        <v>0</v>
      </c>
      <c r="F45" s="135">
        <f aca="true" t="shared" si="9" ref="F45:K45">SUM(F43:F44)</f>
        <v>0</v>
      </c>
      <c r="G45" s="135">
        <f t="shared" si="9"/>
        <v>0</v>
      </c>
      <c r="H45" s="135">
        <f t="shared" si="9"/>
        <v>0</v>
      </c>
      <c r="I45" s="135">
        <f t="shared" si="9"/>
        <v>0</v>
      </c>
      <c r="J45" s="135">
        <f t="shared" si="9"/>
        <v>0</v>
      </c>
      <c r="K45" s="135">
        <f t="shared" si="9"/>
        <v>0</v>
      </c>
      <c r="L45" s="138">
        <f t="shared" si="0"/>
        <v>0</v>
      </c>
      <c r="M45" s="138">
        <f t="shared" si="1"/>
        <v>0</v>
      </c>
      <c r="N45" s="138">
        <f t="shared" si="2"/>
        <v>0</v>
      </c>
    </row>
    <row r="46" spans="1:14" ht="15">
      <c r="A46" s="5" t="s">
        <v>90</v>
      </c>
      <c r="B46" s="29" t="s">
        <v>91</v>
      </c>
      <c r="C46" s="133">
        <v>11641233</v>
      </c>
      <c r="D46" s="133">
        <v>11964406</v>
      </c>
      <c r="E46" s="129">
        <v>9019681</v>
      </c>
      <c r="F46" s="129">
        <v>0</v>
      </c>
      <c r="G46" s="129">
        <v>0</v>
      </c>
      <c r="H46" s="129">
        <v>0</v>
      </c>
      <c r="I46" s="129">
        <v>0</v>
      </c>
      <c r="J46" s="129">
        <v>0</v>
      </c>
      <c r="K46" s="129">
        <v>0</v>
      </c>
      <c r="L46" s="134">
        <f t="shared" si="0"/>
        <v>11641233</v>
      </c>
      <c r="M46" s="134">
        <f t="shared" si="1"/>
        <v>11964406</v>
      </c>
      <c r="N46" s="134">
        <f t="shared" si="2"/>
        <v>9019681</v>
      </c>
    </row>
    <row r="47" spans="1:14" ht="15">
      <c r="A47" s="5" t="s">
        <v>92</v>
      </c>
      <c r="B47" s="29" t="s">
        <v>93</v>
      </c>
      <c r="C47" s="133">
        <v>10148113</v>
      </c>
      <c r="D47" s="133">
        <v>6399616</v>
      </c>
      <c r="E47" s="129">
        <v>4426113</v>
      </c>
      <c r="F47" s="129">
        <v>0</v>
      </c>
      <c r="G47" s="129">
        <v>0</v>
      </c>
      <c r="H47" s="129">
        <v>0</v>
      </c>
      <c r="I47" s="129">
        <v>0</v>
      </c>
      <c r="J47" s="129">
        <v>0</v>
      </c>
      <c r="K47" s="129">
        <v>0</v>
      </c>
      <c r="L47" s="134">
        <f t="shared" si="0"/>
        <v>10148113</v>
      </c>
      <c r="M47" s="134">
        <f t="shared" si="1"/>
        <v>6399616</v>
      </c>
      <c r="N47" s="134">
        <f t="shared" si="2"/>
        <v>4426113</v>
      </c>
    </row>
    <row r="48" spans="1:14" ht="15">
      <c r="A48" s="5" t="s">
        <v>392</v>
      </c>
      <c r="B48" s="29" t="s">
        <v>94</v>
      </c>
      <c r="C48" s="133"/>
      <c r="D48" s="133"/>
      <c r="E48" s="129"/>
      <c r="F48" s="129">
        <v>0</v>
      </c>
      <c r="G48" s="129">
        <v>0</v>
      </c>
      <c r="H48" s="129">
        <v>0</v>
      </c>
      <c r="I48" s="129">
        <v>0</v>
      </c>
      <c r="J48" s="129">
        <v>0</v>
      </c>
      <c r="K48" s="129">
        <v>0</v>
      </c>
      <c r="L48" s="134">
        <f t="shared" si="0"/>
        <v>0</v>
      </c>
      <c r="M48" s="134">
        <f t="shared" si="1"/>
        <v>0</v>
      </c>
      <c r="N48" s="134">
        <f t="shared" si="2"/>
        <v>0</v>
      </c>
    </row>
    <row r="49" spans="1:14" ht="15">
      <c r="A49" s="5" t="s">
        <v>393</v>
      </c>
      <c r="B49" s="29" t="s">
        <v>95</v>
      </c>
      <c r="C49" s="133"/>
      <c r="D49" s="133"/>
      <c r="E49" s="129"/>
      <c r="F49" s="129">
        <v>0</v>
      </c>
      <c r="G49" s="129">
        <v>0</v>
      </c>
      <c r="H49" s="129">
        <v>0</v>
      </c>
      <c r="I49" s="129">
        <v>0</v>
      </c>
      <c r="J49" s="129">
        <v>0</v>
      </c>
      <c r="K49" s="129">
        <v>0</v>
      </c>
      <c r="L49" s="134">
        <f t="shared" si="0"/>
        <v>0</v>
      </c>
      <c r="M49" s="134">
        <f t="shared" si="1"/>
        <v>0</v>
      </c>
      <c r="N49" s="134">
        <f t="shared" si="2"/>
        <v>0</v>
      </c>
    </row>
    <row r="50" spans="1:14" ht="15">
      <c r="A50" s="5" t="s">
        <v>96</v>
      </c>
      <c r="B50" s="29" t="s">
        <v>97</v>
      </c>
      <c r="C50" s="133">
        <v>625000</v>
      </c>
      <c r="D50" s="133">
        <v>605198</v>
      </c>
      <c r="E50" s="129">
        <v>465628</v>
      </c>
      <c r="F50" s="129">
        <v>0</v>
      </c>
      <c r="G50" s="129">
        <v>0</v>
      </c>
      <c r="H50" s="129">
        <v>0</v>
      </c>
      <c r="I50" s="129">
        <v>0</v>
      </c>
      <c r="J50" s="129">
        <v>0</v>
      </c>
      <c r="K50" s="129">
        <v>0</v>
      </c>
      <c r="L50" s="134">
        <f t="shared" si="0"/>
        <v>625000</v>
      </c>
      <c r="M50" s="134">
        <f t="shared" si="1"/>
        <v>605198</v>
      </c>
      <c r="N50" s="134">
        <f t="shared" si="2"/>
        <v>465628</v>
      </c>
    </row>
    <row r="51" spans="1:14" s="132" customFormat="1" ht="15">
      <c r="A51" s="7" t="s">
        <v>331</v>
      </c>
      <c r="B51" s="32" t="s">
        <v>98</v>
      </c>
      <c r="C51" s="135">
        <f>SUM(C46:C50)</f>
        <v>22414346</v>
      </c>
      <c r="D51" s="135">
        <f>SUM(D46:D50)</f>
        <v>18969220</v>
      </c>
      <c r="E51" s="135">
        <f>SUM(E46:E50)</f>
        <v>13911422</v>
      </c>
      <c r="F51" s="135">
        <f aca="true" t="shared" si="10" ref="F51:K51">SUM(F46:F50)</f>
        <v>0</v>
      </c>
      <c r="G51" s="135">
        <f t="shared" si="10"/>
        <v>0</v>
      </c>
      <c r="H51" s="135">
        <f t="shared" si="10"/>
        <v>0</v>
      </c>
      <c r="I51" s="135">
        <f t="shared" si="10"/>
        <v>0</v>
      </c>
      <c r="J51" s="135">
        <f t="shared" si="10"/>
        <v>0</v>
      </c>
      <c r="K51" s="135">
        <f t="shared" si="10"/>
        <v>0</v>
      </c>
      <c r="L51" s="138">
        <f t="shared" si="0"/>
        <v>22414346</v>
      </c>
      <c r="M51" s="138">
        <f t="shared" si="1"/>
        <v>18969220</v>
      </c>
      <c r="N51" s="138">
        <f t="shared" si="2"/>
        <v>13911422</v>
      </c>
    </row>
    <row r="52" spans="1:14" s="132" customFormat="1" ht="15">
      <c r="A52" s="36" t="s">
        <v>332</v>
      </c>
      <c r="B52" s="44" t="s">
        <v>99</v>
      </c>
      <c r="C52" s="136">
        <f>SUM(C31+C34+C42+C45+C51)</f>
        <v>65726025</v>
      </c>
      <c r="D52" s="136">
        <f>SUM(D31+D34+D42+D45+D51)</f>
        <v>66827253</v>
      </c>
      <c r="E52" s="136">
        <f aca="true" t="shared" si="11" ref="E52:K52">SUM(E31+E34+E42+E45+E51)</f>
        <v>53804403</v>
      </c>
      <c r="F52" s="136">
        <f t="shared" si="11"/>
        <v>0</v>
      </c>
      <c r="G52" s="136">
        <f t="shared" si="11"/>
        <v>0</v>
      </c>
      <c r="H52" s="136">
        <f t="shared" si="11"/>
        <v>0</v>
      </c>
      <c r="I52" s="136">
        <f t="shared" si="11"/>
        <v>0</v>
      </c>
      <c r="J52" s="136">
        <f t="shared" si="11"/>
        <v>0</v>
      </c>
      <c r="K52" s="136">
        <f t="shared" si="11"/>
        <v>0</v>
      </c>
      <c r="L52" s="138">
        <f t="shared" si="0"/>
        <v>65726025</v>
      </c>
      <c r="M52" s="138">
        <f t="shared" si="1"/>
        <v>66827253</v>
      </c>
      <c r="N52" s="138">
        <f t="shared" si="2"/>
        <v>53804403</v>
      </c>
    </row>
    <row r="53" spans="1:14" ht="15">
      <c r="A53" s="12" t="s">
        <v>100</v>
      </c>
      <c r="B53" s="29" t="s">
        <v>101</v>
      </c>
      <c r="C53" s="133">
        <v>0</v>
      </c>
      <c r="D53" s="133">
        <v>0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  <c r="J53" s="129">
        <v>0</v>
      </c>
      <c r="K53" s="129">
        <v>0</v>
      </c>
      <c r="L53" s="134">
        <f t="shared" si="0"/>
        <v>0</v>
      </c>
      <c r="M53" s="134">
        <f t="shared" si="1"/>
        <v>0</v>
      </c>
      <c r="N53" s="134">
        <f t="shared" si="2"/>
        <v>0</v>
      </c>
    </row>
    <row r="54" spans="1:14" ht="15">
      <c r="A54" s="12" t="s">
        <v>333</v>
      </c>
      <c r="B54" s="29" t="s">
        <v>102</v>
      </c>
      <c r="C54" s="133">
        <v>0</v>
      </c>
      <c r="D54" s="133"/>
      <c r="E54" s="129"/>
      <c r="F54" s="129">
        <v>0</v>
      </c>
      <c r="G54" s="129">
        <v>0</v>
      </c>
      <c r="H54" s="129">
        <v>0</v>
      </c>
      <c r="I54" s="129">
        <v>0</v>
      </c>
      <c r="J54" s="129">
        <v>0</v>
      </c>
      <c r="K54" s="129">
        <v>0</v>
      </c>
      <c r="L54" s="134">
        <f t="shared" si="0"/>
        <v>0</v>
      </c>
      <c r="M54" s="134">
        <f t="shared" si="1"/>
        <v>0</v>
      </c>
      <c r="N54" s="134">
        <f t="shared" si="2"/>
        <v>0</v>
      </c>
    </row>
    <row r="55" spans="1:14" ht="15">
      <c r="A55" s="16" t="s">
        <v>394</v>
      </c>
      <c r="B55" s="29" t="s">
        <v>103</v>
      </c>
      <c r="C55" s="133">
        <v>0</v>
      </c>
      <c r="D55" s="133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29">
        <v>0</v>
      </c>
      <c r="K55" s="129">
        <v>0</v>
      </c>
      <c r="L55" s="134">
        <f t="shared" si="0"/>
        <v>0</v>
      </c>
      <c r="M55" s="134">
        <f t="shared" si="1"/>
        <v>0</v>
      </c>
      <c r="N55" s="134">
        <f t="shared" si="2"/>
        <v>0</v>
      </c>
    </row>
    <row r="56" spans="1:14" ht="15">
      <c r="A56" s="16" t="s">
        <v>395</v>
      </c>
      <c r="B56" s="29" t="s">
        <v>104</v>
      </c>
      <c r="C56" s="133">
        <v>0</v>
      </c>
      <c r="D56" s="133">
        <v>0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  <c r="J56" s="129">
        <v>0</v>
      </c>
      <c r="K56" s="129">
        <v>0</v>
      </c>
      <c r="L56" s="134">
        <f t="shared" si="0"/>
        <v>0</v>
      </c>
      <c r="M56" s="134">
        <f t="shared" si="1"/>
        <v>0</v>
      </c>
      <c r="N56" s="134">
        <f t="shared" si="2"/>
        <v>0</v>
      </c>
    </row>
    <row r="57" spans="1:14" ht="15">
      <c r="A57" s="16" t="s">
        <v>396</v>
      </c>
      <c r="B57" s="29" t="s">
        <v>105</v>
      </c>
      <c r="C57" s="133">
        <v>0</v>
      </c>
      <c r="D57" s="133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29">
        <v>0</v>
      </c>
      <c r="K57" s="129">
        <v>0</v>
      </c>
      <c r="L57" s="134">
        <f t="shared" si="0"/>
        <v>0</v>
      </c>
      <c r="M57" s="134">
        <f t="shared" si="1"/>
        <v>0</v>
      </c>
      <c r="N57" s="134">
        <f t="shared" si="2"/>
        <v>0</v>
      </c>
    </row>
    <row r="58" spans="1:14" ht="15">
      <c r="A58" s="12" t="s">
        <v>397</v>
      </c>
      <c r="B58" s="29" t="s">
        <v>106</v>
      </c>
      <c r="C58" s="133">
        <v>0</v>
      </c>
      <c r="D58" s="133">
        <v>0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  <c r="J58" s="129">
        <v>0</v>
      </c>
      <c r="K58" s="129">
        <v>0</v>
      </c>
      <c r="L58" s="134">
        <f t="shared" si="0"/>
        <v>0</v>
      </c>
      <c r="M58" s="134">
        <f t="shared" si="1"/>
        <v>0</v>
      </c>
      <c r="N58" s="134">
        <f t="shared" si="2"/>
        <v>0</v>
      </c>
    </row>
    <row r="59" spans="1:14" ht="15">
      <c r="A59" s="12" t="s">
        <v>398</v>
      </c>
      <c r="B59" s="29" t="s">
        <v>107</v>
      </c>
      <c r="C59" s="133">
        <v>250000</v>
      </c>
      <c r="D59" s="133">
        <v>250000</v>
      </c>
      <c r="E59" s="129">
        <v>155000</v>
      </c>
      <c r="F59" s="129">
        <v>0</v>
      </c>
      <c r="G59" s="129">
        <v>0</v>
      </c>
      <c r="H59" s="129">
        <v>0</v>
      </c>
      <c r="I59" s="129">
        <v>0</v>
      </c>
      <c r="J59" s="129">
        <v>0</v>
      </c>
      <c r="K59" s="129">
        <v>0</v>
      </c>
      <c r="L59" s="134">
        <f t="shared" si="0"/>
        <v>250000</v>
      </c>
      <c r="M59" s="134">
        <f t="shared" si="1"/>
        <v>250000</v>
      </c>
      <c r="N59" s="134">
        <f t="shared" si="2"/>
        <v>155000</v>
      </c>
    </row>
    <row r="60" spans="1:14" ht="15">
      <c r="A60" s="12" t="s">
        <v>399</v>
      </c>
      <c r="B60" s="29" t="s">
        <v>108</v>
      </c>
      <c r="C60" s="133">
        <v>5000000</v>
      </c>
      <c r="D60" s="133">
        <v>6095000</v>
      </c>
      <c r="E60" s="129">
        <v>6045000</v>
      </c>
      <c r="F60" s="129">
        <v>0</v>
      </c>
      <c r="G60" s="129">
        <v>0</v>
      </c>
      <c r="H60" s="129">
        <v>0</v>
      </c>
      <c r="I60" s="129">
        <v>0</v>
      </c>
      <c r="J60" s="129">
        <v>0</v>
      </c>
      <c r="K60" s="129">
        <v>0</v>
      </c>
      <c r="L60" s="134">
        <f t="shared" si="0"/>
        <v>5000000</v>
      </c>
      <c r="M60" s="134">
        <f t="shared" si="1"/>
        <v>6095000</v>
      </c>
      <c r="N60" s="134">
        <f t="shared" si="2"/>
        <v>6045000</v>
      </c>
    </row>
    <row r="61" spans="1:14" s="132" customFormat="1" ht="15">
      <c r="A61" s="41" t="s">
        <v>361</v>
      </c>
      <c r="B61" s="44" t="s">
        <v>109</v>
      </c>
      <c r="C61" s="136">
        <f>SUM(C53:C60)</f>
        <v>5250000</v>
      </c>
      <c r="D61" s="136">
        <f>SUM(D53:D60)</f>
        <v>6345000</v>
      </c>
      <c r="E61" s="136">
        <f>SUM(E53:E60)</f>
        <v>6200000</v>
      </c>
      <c r="F61" s="136">
        <f aca="true" t="shared" si="12" ref="F61:K61">SUM(F53:F60)</f>
        <v>0</v>
      </c>
      <c r="G61" s="136">
        <f t="shared" si="12"/>
        <v>0</v>
      </c>
      <c r="H61" s="136">
        <f t="shared" si="12"/>
        <v>0</v>
      </c>
      <c r="I61" s="136">
        <f t="shared" si="12"/>
        <v>0</v>
      </c>
      <c r="J61" s="136">
        <f t="shared" si="12"/>
        <v>0</v>
      </c>
      <c r="K61" s="136">
        <f t="shared" si="12"/>
        <v>0</v>
      </c>
      <c r="L61" s="138">
        <f t="shared" si="0"/>
        <v>5250000</v>
      </c>
      <c r="M61" s="138">
        <f t="shared" si="1"/>
        <v>6345000</v>
      </c>
      <c r="N61" s="138">
        <f t="shared" si="2"/>
        <v>6200000</v>
      </c>
    </row>
    <row r="62" spans="1:14" ht="15">
      <c r="A62" s="11" t="s">
        <v>400</v>
      </c>
      <c r="B62" s="29" t="s">
        <v>110</v>
      </c>
      <c r="C62" s="133">
        <v>0</v>
      </c>
      <c r="D62" s="133">
        <v>0</v>
      </c>
      <c r="E62" s="129">
        <v>0</v>
      </c>
      <c r="F62" s="129">
        <v>0</v>
      </c>
      <c r="G62" s="129">
        <v>0</v>
      </c>
      <c r="H62" s="129">
        <v>0</v>
      </c>
      <c r="I62" s="129">
        <v>0</v>
      </c>
      <c r="J62" s="129">
        <v>0</v>
      </c>
      <c r="K62" s="129">
        <v>0</v>
      </c>
      <c r="L62" s="134">
        <f t="shared" si="0"/>
        <v>0</v>
      </c>
      <c r="M62" s="134">
        <f t="shared" si="1"/>
        <v>0</v>
      </c>
      <c r="N62" s="134">
        <f t="shared" si="2"/>
        <v>0</v>
      </c>
    </row>
    <row r="63" spans="1:14" ht="15">
      <c r="A63" s="11" t="s">
        <v>111</v>
      </c>
      <c r="B63" s="29" t="s">
        <v>112</v>
      </c>
      <c r="C63" s="133">
        <v>0</v>
      </c>
      <c r="D63" s="133">
        <v>0</v>
      </c>
      <c r="E63" s="133">
        <v>0</v>
      </c>
      <c r="F63" s="129">
        <v>0</v>
      </c>
      <c r="G63" s="129">
        <v>0</v>
      </c>
      <c r="H63" s="129">
        <v>0</v>
      </c>
      <c r="I63" s="129">
        <v>0</v>
      </c>
      <c r="J63" s="129">
        <v>0</v>
      </c>
      <c r="K63" s="129">
        <v>0</v>
      </c>
      <c r="L63" s="134">
        <f t="shared" si="0"/>
        <v>0</v>
      </c>
      <c r="M63" s="134">
        <f t="shared" si="1"/>
        <v>0</v>
      </c>
      <c r="N63" s="134">
        <f t="shared" si="2"/>
        <v>0</v>
      </c>
    </row>
    <row r="64" spans="1:14" ht="30">
      <c r="A64" s="11" t="s">
        <v>113</v>
      </c>
      <c r="B64" s="29" t="s">
        <v>114</v>
      </c>
      <c r="C64" s="133">
        <v>0</v>
      </c>
      <c r="D64" s="133">
        <v>0</v>
      </c>
      <c r="E64" s="133">
        <v>0</v>
      </c>
      <c r="F64" s="129">
        <v>0</v>
      </c>
      <c r="G64" s="129">
        <v>0</v>
      </c>
      <c r="H64" s="129">
        <v>0</v>
      </c>
      <c r="I64" s="129">
        <v>0</v>
      </c>
      <c r="J64" s="129">
        <v>0</v>
      </c>
      <c r="K64" s="129">
        <v>0</v>
      </c>
      <c r="L64" s="134">
        <f t="shared" si="0"/>
        <v>0</v>
      </c>
      <c r="M64" s="134">
        <f t="shared" si="1"/>
        <v>0</v>
      </c>
      <c r="N64" s="134">
        <f t="shared" si="2"/>
        <v>0</v>
      </c>
    </row>
    <row r="65" spans="1:14" ht="30">
      <c r="A65" s="11" t="s">
        <v>362</v>
      </c>
      <c r="B65" s="29" t="s">
        <v>115</v>
      </c>
      <c r="C65" s="133">
        <v>0</v>
      </c>
      <c r="D65" s="133">
        <v>0</v>
      </c>
      <c r="E65" s="133">
        <v>0</v>
      </c>
      <c r="F65" s="129">
        <v>0</v>
      </c>
      <c r="G65" s="129">
        <v>0</v>
      </c>
      <c r="H65" s="129">
        <v>0</v>
      </c>
      <c r="I65" s="129">
        <v>0</v>
      </c>
      <c r="J65" s="129">
        <v>0</v>
      </c>
      <c r="K65" s="129">
        <v>0</v>
      </c>
      <c r="L65" s="134">
        <f t="shared" si="0"/>
        <v>0</v>
      </c>
      <c r="M65" s="134">
        <f t="shared" si="1"/>
        <v>0</v>
      </c>
      <c r="N65" s="134">
        <f t="shared" si="2"/>
        <v>0</v>
      </c>
    </row>
    <row r="66" spans="1:14" ht="30">
      <c r="A66" s="11" t="s">
        <v>401</v>
      </c>
      <c r="B66" s="29" t="s">
        <v>116</v>
      </c>
      <c r="C66" s="133">
        <v>0</v>
      </c>
      <c r="D66" s="133">
        <v>0</v>
      </c>
      <c r="E66" s="133">
        <v>0</v>
      </c>
      <c r="F66" s="129">
        <v>0</v>
      </c>
      <c r="G66" s="129">
        <v>0</v>
      </c>
      <c r="H66" s="129">
        <v>0</v>
      </c>
      <c r="I66" s="129">
        <v>0</v>
      </c>
      <c r="J66" s="129">
        <v>0</v>
      </c>
      <c r="K66" s="129">
        <v>0</v>
      </c>
      <c r="L66" s="134">
        <f t="shared" si="0"/>
        <v>0</v>
      </c>
      <c r="M66" s="134">
        <f t="shared" si="1"/>
        <v>0</v>
      </c>
      <c r="N66" s="134">
        <f t="shared" si="2"/>
        <v>0</v>
      </c>
    </row>
    <row r="67" spans="1:14" ht="15">
      <c r="A67" s="11" t="s">
        <v>364</v>
      </c>
      <c r="B67" s="29" t="s">
        <v>117</v>
      </c>
      <c r="C67" s="133">
        <v>6237981</v>
      </c>
      <c r="D67" s="133">
        <v>6918951</v>
      </c>
      <c r="E67" s="129">
        <v>6918541</v>
      </c>
      <c r="F67" s="129">
        <v>0</v>
      </c>
      <c r="G67" s="129">
        <v>0</v>
      </c>
      <c r="H67" s="129">
        <v>0</v>
      </c>
      <c r="I67" s="129">
        <v>0</v>
      </c>
      <c r="J67" s="129">
        <v>0</v>
      </c>
      <c r="K67" s="129">
        <v>0</v>
      </c>
      <c r="L67" s="134">
        <f t="shared" si="0"/>
        <v>6237981</v>
      </c>
      <c r="M67" s="134">
        <f t="shared" si="1"/>
        <v>6918951</v>
      </c>
      <c r="N67" s="134">
        <f t="shared" si="2"/>
        <v>6918541</v>
      </c>
    </row>
    <row r="68" spans="1:14" ht="30">
      <c r="A68" s="11" t="s">
        <v>402</v>
      </c>
      <c r="B68" s="29" t="s">
        <v>118</v>
      </c>
      <c r="C68" s="133">
        <v>0</v>
      </c>
      <c r="D68" s="133">
        <v>0</v>
      </c>
      <c r="E68" s="133">
        <v>0</v>
      </c>
      <c r="F68" s="129">
        <v>0</v>
      </c>
      <c r="G68" s="129">
        <v>0</v>
      </c>
      <c r="H68" s="129">
        <v>0</v>
      </c>
      <c r="I68" s="129">
        <v>0</v>
      </c>
      <c r="J68" s="129">
        <v>0</v>
      </c>
      <c r="K68" s="129">
        <v>0</v>
      </c>
      <c r="L68" s="134">
        <f t="shared" si="0"/>
        <v>0</v>
      </c>
      <c r="M68" s="134">
        <f t="shared" si="1"/>
        <v>0</v>
      </c>
      <c r="N68" s="134">
        <f t="shared" si="2"/>
        <v>0</v>
      </c>
    </row>
    <row r="69" spans="1:14" ht="30">
      <c r="A69" s="11" t="s">
        <v>403</v>
      </c>
      <c r="B69" s="29" t="s">
        <v>119</v>
      </c>
      <c r="C69" s="133">
        <v>0</v>
      </c>
      <c r="D69" s="133">
        <v>0</v>
      </c>
      <c r="E69" s="133">
        <v>0</v>
      </c>
      <c r="F69" s="129">
        <v>0</v>
      </c>
      <c r="G69" s="129">
        <v>0</v>
      </c>
      <c r="H69" s="129">
        <v>0</v>
      </c>
      <c r="I69" s="129">
        <v>0</v>
      </c>
      <c r="J69" s="129">
        <v>0</v>
      </c>
      <c r="K69" s="129">
        <v>0</v>
      </c>
      <c r="L69" s="134">
        <f t="shared" si="0"/>
        <v>0</v>
      </c>
      <c r="M69" s="134">
        <f t="shared" si="1"/>
        <v>0</v>
      </c>
      <c r="N69" s="134">
        <f t="shared" si="2"/>
        <v>0</v>
      </c>
    </row>
    <row r="70" spans="1:14" ht="15">
      <c r="A70" s="11" t="s">
        <v>120</v>
      </c>
      <c r="B70" s="29" t="s">
        <v>121</v>
      </c>
      <c r="C70" s="133">
        <v>0</v>
      </c>
      <c r="D70" s="133">
        <v>0</v>
      </c>
      <c r="E70" s="133">
        <v>0</v>
      </c>
      <c r="F70" s="129">
        <v>0</v>
      </c>
      <c r="G70" s="129">
        <v>0</v>
      </c>
      <c r="H70" s="129">
        <v>0</v>
      </c>
      <c r="I70" s="129">
        <v>0</v>
      </c>
      <c r="J70" s="129">
        <v>0</v>
      </c>
      <c r="K70" s="129">
        <v>0</v>
      </c>
      <c r="L70" s="134">
        <f t="shared" si="0"/>
        <v>0</v>
      </c>
      <c r="M70" s="134">
        <f t="shared" si="1"/>
        <v>0</v>
      </c>
      <c r="N70" s="134">
        <f t="shared" si="2"/>
        <v>0</v>
      </c>
    </row>
    <row r="71" spans="1:14" ht="15">
      <c r="A71" s="19" t="s">
        <v>122</v>
      </c>
      <c r="B71" s="29" t="s">
        <v>123</v>
      </c>
      <c r="C71" s="133">
        <v>0</v>
      </c>
      <c r="D71" s="133">
        <v>0</v>
      </c>
      <c r="E71" s="133">
        <v>0</v>
      </c>
      <c r="F71" s="129">
        <v>0</v>
      </c>
      <c r="G71" s="129">
        <v>0</v>
      </c>
      <c r="H71" s="129">
        <v>0</v>
      </c>
      <c r="I71" s="129">
        <v>0</v>
      </c>
      <c r="J71" s="129">
        <v>0</v>
      </c>
      <c r="K71" s="129">
        <v>0</v>
      </c>
      <c r="L71" s="134">
        <f t="shared" si="0"/>
        <v>0</v>
      </c>
      <c r="M71" s="134">
        <f t="shared" si="1"/>
        <v>0</v>
      </c>
      <c r="N71" s="134">
        <f t="shared" si="2"/>
        <v>0</v>
      </c>
    </row>
    <row r="72" spans="1:14" ht="15">
      <c r="A72" s="11" t="s">
        <v>404</v>
      </c>
      <c r="B72" s="29" t="s">
        <v>124</v>
      </c>
      <c r="C72" s="133">
        <v>2170000</v>
      </c>
      <c r="D72" s="133">
        <v>2177418</v>
      </c>
      <c r="E72" s="129">
        <v>1957582</v>
      </c>
      <c r="F72" s="129">
        <v>0</v>
      </c>
      <c r="G72" s="129">
        <v>0</v>
      </c>
      <c r="H72" s="129">
        <v>0</v>
      </c>
      <c r="I72" s="129">
        <v>0</v>
      </c>
      <c r="J72" s="129">
        <v>0</v>
      </c>
      <c r="K72" s="129">
        <v>0</v>
      </c>
      <c r="L72" s="134">
        <f t="shared" si="0"/>
        <v>2170000</v>
      </c>
      <c r="M72" s="134">
        <f t="shared" si="1"/>
        <v>2177418</v>
      </c>
      <c r="N72" s="134">
        <f t="shared" si="2"/>
        <v>1957582</v>
      </c>
    </row>
    <row r="73" spans="1:14" ht="15">
      <c r="A73" s="19" t="s">
        <v>584</v>
      </c>
      <c r="B73" s="29" t="s">
        <v>839</v>
      </c>
      <c r="C73" s="133">
        <v>20288816</v>
      </c>
      <c r="D73" s="133">
        <v>26501903</v>
      </c>
      <c r="E73" s="129">
        <v>0</v>
      </c>
      <c r="F73" s="129">
        <v>0</v>
      </c>
      <c r="G73" s="129">
        <v>0</v>
      </c>
      <c r="H73" s="129">
        <v>0</v>
      </c>
      <c r="I73" s="129">
        <v>0</v>
      </c>
      <c r="J73" s="129">
        <v>0</v>
      </c>
      <c r="K73" s="129">
        <v>0</v>
      </c>
      <c r="L73" s="134">
        <f aca="true" t="shared" si="13" ref="L73:L124">SUM(C73+F73+I73)</f>
        <v>20288816</v>
      </c>
      <c r="M73" s="134">
        <f aca="true" t="shared" si="14" ref="M73:N124">SUM(D73+G73+J73)</f>
        <v>26501903</v>
      </c>
      <c r="N73" s="134">
        <f t="shared" si="14"/>
        <v>0</v>
      </c>
    </row>
    <row r="74" spans="1:14" ht="15">
      <c r="A74" s="19" t="s">
        <v>585</v>
      </c>
      <c r="B74" s="29" t="s">
        <v>839</v>
      </c>
      <c r="C74" s="133">
        <v>0</v>
      </c>
      <c r="D74" s="133">
        <v>0</v>
      </c>
      <c r="E74" s="129">
        <v>0</v>
      </c>
      <c r="F74" s="129">
        <v>0</v>
      </c>
      <c r="G74" s="129">
        <v>0</v>
      </c>
      <c r="H74" s="129">
        <v>0</v>
      </c>
      <c r="I74" s="129">
        <v>0</v>
      </c>
      <c r="J74" s="129">
        <v>0</v>
      </c>
      <c r="K74" s="129">
        <v>0</v>
      </c>
      <c r="L74" s="134">
        <f t="shared" si="13"/>
        <v>0</v>
      </c>
      <c r="M74" s="134">
        <f t="shared" si="14"/>
        <v>0</v>
      </c>
      <c r="N74" s="134">
        <f t="shared" si="14"/>
        <v>0</v>
      </c>
    </row>
    <row r="75" spans="1:14" ht="15">
      <c r="A75" s="41" t="s">
        <v>367</v>
      </c>
      <c r="B75" s="44" t="s">
        <v>125</v>
      </c>
      <c r="C75" s="136">
        <f>SUM(C62:C74)</f>
        <v>28696797</v>
      </c>
      <c r="D75" s="136">
        <f>SUM(D62:D74)</f>
        <v>35598272</v>
      </c>
      <c r="E75" s="136">
        <f>SUM(E62:E74)</f>
        <v>8876123</v>
      </c>
      <c r="F75" s="136">
        <f aca="true" t="shared" si="15" ref="F75:K75">SUM(F62:F74)</f>
        <v>0</v>
      </c>
      <c r="G75" s="136">
        <f t="shared" si="15"/>
        <v>0</v>
      </c>
      <c r="H75" s="136">
        <f t="shared" si="15"/>
        <v>0</v>
      </c>
      <c r="I75" s="136">
        <f t="shared" si="15"/>
        <v>0</v>
      </c>
      <c r="J75" s="136">
        <f t="shared" si="15"/>
        <v>0</v>
      </c>
      <c r="K75" s="136">
        <f t="shared" si="15"/>
        <v>0</v>
      </c>
      <c r="L75" s="134">
        <f t="shared" si="13"/>
        <v>28696797</v>
      </c>
      <c r="M75" s="134">
        <f t="shared" si="14"/>
        <v>35598272</v>
      </c>
      <c r="N75" s="134">
        <f t="shared" si="14"/>
        <v>8876123</v>
      </c>
    </row>
    <row r="76" spans="1:14" s="132" customFormat="1" ht="15.75">
      <c r="A76" s="94" t="s">
        <v>530</v>
      </c>
      <c r="B76" s="95"/>
      <c r="C76" s="139">
        <f>SUM(C26+C27+C52+C61+C75)</f>
        <v>122806611</v>
      </c>
      <c r="D76" s="139">
        <f>SUM(D26+D27+D52+D61+D75)</f>
        <v>136184037</v>
      </c>
      <c r="E76" s="139">
        <f aca="true" t="shared" si="16" ref="E76:N76">SUM(E26+E27+E52+E61+E75)</f>
        <v>94643533</v>
      </c>
      <c r="F76" s="139">
        <f t="shared" si="16"/>
        <v>0</v>
      </c>
      <c r="G76" s="139">
        <f t="shared" si="16"/>
        <v>0</v>
      </c>
      <c r="H76" s="139">
        <f t="shared" si="16"/>
        <v>0</v>
      </c>
      <c r="I76" s="139">
        <f t="shared" si="16"/>
        <v>0</v>
      </c>
      <c r="J76" s="139">
        <f t="shared" si="16"/>
        <v>0</v>
      </c>
      <c r="K76" s="139">
        <f t="shared" si="16"/>
        <v>0</v>
      </c>
      <c r="L76" s="139">
        <f t="shared" si="16"/>
        <v>122806611</v>
      </c>
      <c r="M76" s="139">
        <f t="shared" si="16"/>
        <v>136184037</v>
      </c>
      <c r="N76" s="139">
        <f t="shared" si="16"/>
        <v>94643533</v>
      </c>
    </row>
    <row r="77" spans="1:14" ht="15">
      <c r="A77" s="33" t="s">
        <v>126</v>
      </c>
      <c r="B77" s="29" t="s">
        <v>127</v>
      </c>
      <c r="C77" s="133">
        <v>0</v>
      </c>
      <c r="D77" s="133">
        <v>2180186</v>
      </c>
      <c r="E77" s="129">
        <v>2180186</v>
      </c>
      <c r="F77" s="129">
        <v>0</v>
      </c>
      <c r="G77" s="129">
        <v>0</v>
      </c>
      <c r="H77" s="129">
        <v>0</v>
      </c>
      <c r="I77" s="129">
        <v>0</v>
      </c>
      <c r="J77" s="129">
        <v>0</v>
      </c>
      <c r="K77" s="129">
        <v>0</v>
      </c>
      <c r="L77" s="134">
        <f t="shared" si="13"/>
        <v>0</v>
      </c>
      <c r="M77" s="134">
        <f t="shared" si="14"/>
        <v>2180186</v>
      </c>
      <c r="N77" s="134">
        <f t="shared" si="14"/>
        <v>2180186</v>
      </c>
    </row>
    <row r="78" spans="1:14" ht="15">
      <c r="A78" s="33" t="s">
        <v>405</v>
      </c>
      <c r="B78" s="29" t="s">
        <v>128</v>
      </c>
      <c r="C78" s="133">
        <v>15763431</v>
      </c>
      <c r="D78" s="133">
        <v>26853729</v>
      </c>
      <c r="E78" s="129">
        <v>17482672</v>
      </c>
      <c r="F78" s="129">
        <v>0</v>
      </c>
      <c r="G78" s="129">
        <v>0</v>
      </c>
      <c r="H78" s="129">
        <v>0</v>
      </c>
      <c r="I78" s="129">
        <v>0</v>
      </c>
      <c r="J78" s="129">
        <v>0</v>
      </c>
      <c r="K78" s="129">
        <v>0</v>
      </c>
      <c r="L78" s="134">
        <f t="shared" si="13"/>
        <v>15763431</v>
      </c>
      <c r="M78" s="134">
        <f t="shared" si="14"/>
        <v>26853729</v>
      </c>
      <c r="N78" s="134">
        <f t="shared" si="14"/>
        <v>17482672</v>
      </c>
    </row>
    <row r="79" spans="1:14" ht="15">
      <c r="A79" s="33" t="s">
        <v>129</v>
      </c>
      <c r="B79" s="29" t="s">
        <v>130</v>
      </c>
      <c r="C79" s="133">
        <v>0</v>
      </c>
      <c r="D79" s="133">
        <v>629400</v>
      </c>
      <c r="E79" s="129">
        <v>622935</v>
      </c>
      <c r="F79" s="129">
        <v>0</v>
      </c>
      <c r="G79" s="129">
        <v>0</v>
      </c>
      <c r="H79" s="129">
        <v>0</v>
      </c>
      <c r="I79" s="129">
        <v>0</v>
      </c>
      <c r="J79" s="129">
        <v>0</v>
      </c>
      <c r="K79" s="129">
        <v>0</v>
      </c>
      <c r="L79" s="134">
        <f t="shared" si="13"/>
        <v>0</v>
      </c>
      <c r="M79" s="134">
        <f t="shared" si="14"/>
        <v>629400</v>
      </c>
      <c r="N79" s="134">
        <f t="shared" si="14"/>
        <v>622935</v>
      </c>
    </row>
    <row r="80" spans="1:14" ht="15">
      <c r="A80" s="33" t="s">
        <v>131</v>
      </c>
      <c r="B80" s="29" t="s">
        <v>132</v>
      </c>
      <c r="C80" s="133">
        <v>500000</v>
      </c>
      <c r="D80" s="133">
        <v>1241731</v>
      </c>
      <c r="E80" s="129">
        <v>1181257</v>
      </c>
      <c r="F80" s="129">
        <v>0</v>
      </c>
      <c r="G80" s="129">
        <v>0</v>
      </c>
      <c r="H80" s="129">
        <v>0</v>
      </c>
      <c r="I80" s="129">
        <v>0</v>
      </c>
      <c r="J80" s="129">
        <v>0</v>
      </c>
      <c r="K80" s="129">
        <v>0</v>
      </c>
      <c r="L80" s="134">
        <f t="shared" si="13"/>
        <v>500000</v>
      </c>
      <c r="M80" s="134">
        <f t="shared" si="14"/>
        <v>1241731</v>
      </c>
      <c r="N80" s="134">
        <f t="shared" si="14"/>
        <v>1181257</v>
      </c>
    </row>
    <row r="81" spans="1:14" ht="15">
      <c r="A81" s="6" t="s">
        <v>133</v>
      </c>
      <c r="B81" s="29" t="s">
        <v>134</v>
      </c>
      <c r="C81" s="133">
        <v>0</v>
      </c>
      <c r="D81" s="133">
        <v>0</v>
      </c>
      <c r="E81" s="133">
        <v>0</v>
      </c>
      <c r="F81" s="129">
        <v>0</v>
      </c>
      <c r="G81" s="129">
        <v>0</v>
      </c>
      <c r="H81" s="129">
        <v>0</v>
      </c>
      <c r="I81" s="129">
        <v>0</v>
      </c>
      <c r="J81" s="129">
        <v>0</v>
      </c>
      <c r="K81" s="129">
        <v>0</v>
      </c>
      <c r="L81" s="134">
        <f t="shared" si="13"/>
        <v>0</v>
      </c>
      <c r="M81" s="134">
        <f t="shared" si="14"/>
        <v>0</v>
      </c>
      <c r="N81" s="134">
        <f t="shared" si="14"/>
        <v>0</v>
      </c>
    </row>
    <row r="82" spans="1:14" ht="15">
      <c r="A82" s="6" t="s">
        <v>135</v>
      </c>
      <c r="B82" s="29" t="s">
        <v>136</v>
      </c>
      <c r="C82" s="133">
        <v>0</v>
      </c>
      <c r="D82" s="133">
        <v>0</v>
      </c>
      <c r="E82" s="133">
        <v>0</v>
      </c>
      <c r="F82" s="129">
        <v>0</v>
      </c>
      <c r="G82" s="129">
        <v>0</v>
      </c>
      <c r="H82" s="129">
        <v>0</v>
      </c>
      <c r="I82" s="129">
        <v>0</v>
      </c>
      <c r="J82" s="129">
        <v>0</v>
      </c>
      <c r="K82" s="129">
        <v>0</v>
      </c>
      <c r="L82" s="134">
        <f t="shared" si="13"/>
        <v>0</v>
      </c>
      <c r="M82" s="134">
        <f t="shared" si="14"/>
        <v>0</v>
      </c>
      <c r="N82" s="134">
        <f t="shared" si="14"/>
        <v>0</v>
      </c>
    </row>
    <row r="83" spans="1:14" ht="15">
      <c r="A83" s="6" t="s">
        <v>137</v>
      </c>
      <c r="B83" s="29" t="s">
        <v>138</v>
      </c>
      <c r="C83" s="133">
        <v>135000</v>
      </c>
      <c r="D83" s="133">
        <v>1538853</v>
      </c>
      <c r="E83" s="129">
        <v>1461867</v>
      </c>
      <c r="F83" s="129">
        <v>0</v>
      </c>
      <c r="G83" s="129">
        <v>0</v>
      </c>
      <c r="H83" s="129">
        <v>0</v>
      </c>
      <c r="I83" s="129">
        <v>0</v>
      </c>
      <c r="J83" s="129">
        <v>0</v>
      </c>
      <c r="K83" s="129">
        <v>0</v>
      </c>
      <c r="L83" s="134">
        <f t="shared" si="13"/>
        <v>135000</v>
      </c>
      <c r="M83" s="134">
        <f t="shared" si="14"/>
        <v>1538853</v>
      </c>
      <c r="N83" s="134">
        <f t="shared" si="14"/>
        <v>1461867</v>
      </c>
    </row>
    <row r="84" spans="1:14" ht="15">
      <c r="A84" s="42" t="s">
        <v>369</v>
      </c>
      <c r="B84" s="44" t="s">
        <v>139</v>
      </c>
      <c r="C84" s="136">
        <f>SUM(C77:C83)</f>
        <v>16398431</v>
      </c>
      <c r="D84" s="136">
        <f>SUM(D77:D83)</f>
        <v>32443899</v>
      </c>
      <c r="E84" s="136">
        <f>SUM(E77:E83)</f>
        <v>22928917</v>
      </c>
      <c r="F84" s="136">
        <f aca="true" t="shared" si="17" ref="F84:K84">SUM(F77:F83)</f>
        <v>0</v>
      </c>
      <c r="G84" s="136">
        <f t="shared" si="17"/>
        <v>0</v>
      </c>
      <c r="H84" s="136">
        <f t="shared" si="17"/>
        <v>0</v>
      </c>
      <c r="I84" s="136">
        <f t="shared" si="17"/>
        <v>0</v>
      </c>
      <c r="J84" s="136">
        <f t="shared" si="17"/>
        <v>0</v>
      </c>
      <c r="K84" s="136">
        <f t="shared" si="17"/>
        <v>0</v>
      </c>
      <c r="L84" s="134">
        <f t="shared" si="13"/>
        <v>16398431</v>
      </c>
      <c r="M84" s="134">
        <f t="shared" si="14"/>
        <v>32443899</v>
      </c>
      <c r="N84" s="134">
        <f t="shared" si="14"/>
        <v>22928917</v>
      </c>
    </row>
    <row r="85" spans="1:14" ht="15">
      <c r="A85" s="12" t="s">
        <v>140</v>
      </c>
      <c r="B85" s="29" t="s">
        <v>141</v>
      </c>
      <c r="C85" s="133">
        <v>32182014</v>
      </c>
      <c r="D85" s="133">
        <v>40752091</v>
      </c>
      <c r="E85" s="129">
        <v>9603365</v>
      </c>
      <c r="F85" s="129">
        <v>0</v>
      </c>
      <c r="G85" s="129">
        <v>0</v>
      </c>
      <c r="H85" s="129">
        <v>0</v>
      </c>
      <c r="I85" s="129">
        <v>0</v>
      </c>
      <c r="J85" s="129">
        <v>0</v>
      </c>
      <c r="K85" s="129">
        <v>0</v>
      </c>
      <c r="L85" s="134">
        <f t="shared" si="13"/>
        <v>32182014</v>
      </c>
      <c r="M85" s="134">
        <f t="shared" si="14"/>
        <v>40752091</v>
      </c>
      <c r="N85" s="134">
        <f t="shared" si="14"/>
        <v>9603365</v>
      </c>
    </row>
    <row r="86" spans="1:14" ht="15">
      <c r="A86" s="12" t="s">
        <v>142</v>
      </c>
      <c r="B86" s="29" t="s">
        <v>143</v>
      </c>
      <c r="C86" s="133">
        <v>8689144</v>
      </c>
      <c r="D86" s="133">
        <v>9732736</v>
      </c>
      <c r="E86" s="129">
        <v>2592908</v>
      </c>
      <c r="F86" s="129">
        <v>0</v>
      </c>
      <c r="G86" s="129">
        <v>0</v>
      </c>
      <c r="H86" s="129">
        <v>0</v>
      </c>
      <c r="I86" s="129">
        <v>0</v>
      </c>
      <c r="J86" s="129">
        <v>0</v>
      </c>
      <c r="K86" s="129">
        <v>0</v>
      </c>
      <c r="L86" s="134">
        <f t="shared" si="13"/>
        <v>8689144</v>
      </c>
      <c r="M86" s="134">
        <f t="shared" si="14"/>
        <v>9732736</v>
      </c>
      <c r="N86" s="134">
        <f t="shared" si="14"/>
        <v>2592908</v>
      </c>
    </row>
    <row r="87" spans="1:14" ht="15">
      <c r="A87" s="12" t="s">
        <v>144</v>
      </c>
      <c r="B87" s="29" t="s">
        <v>145</v>
      </c>
      <c r="C87" s="133"/>
      <c r="D87" s="133"/>
      <c r="E87" s="129"/>
      <c r="F87" s="129">
        <v>0</v>
      </c>
      <c r="G87" s="129">
        <v>0</v>
      </c>
      <c r="H87" s="129">
        <v>0</v>
      </c>
      <c r="I87" s="129">
        <v>0</v>
      </c>
      <c r="J87" s="129">
        <v>0</v>
      </c>
      <c r="K87" s="129">
        <v>0</v>
      </c>
      <c r="L87" s="134">
        <f t="shared" si="13"/>
        <v>0</v>
      </c>
      <c r="M87" s="134">
        <f t="shared" si="14"/>
        <v>0</v>
      </c>
      <c r="N87" s="134">
        <f t="shared" si="14"/>
        <v>0</v>
      </c>
    </row>
    <row r="88" spans="1:14" ht="15">
      <c r="A88" s="12" t="s">
        <v>146</v>
      </c>
      <c r="B88" s="29" t="s">
        <v>147</v>
      </c>
      <c r="C88" s="133"/>
      <c r="D88" s="133"/>
      <c r="E88" s="129"/>
      <c r="F88" s="129">
        <v>0</v>
      </c>
      <c r="G88" s="129">
        <v>0</v>
      </c>
      <c r="H88" s="129">
        <v>0</v>
      </c>
      <c r="I88" s="129">
        <v>0</v>
      </c>
      <c r="J88" s="129">
        <v>0</v>
      </c>
      <c r="K88" s="129">
        <v>0</v>
      </c>
      <c r="L88" s="134">
        <f t="shared" si="13"/>
        <v>0</v>
      </c>
      <c r="M88" s="134">
        <f t="shared" si="14"/>
        <v>0</v>
      </c>
      <c r="N88" s="134">
        <f t="shared" si="14"/>
        <v>0</v>
      </c>
    </row>
    <row r="89" spans="1:14" s="132" customFormat="1" ht="15">
      <c r="A89" s="41" t="s">
        <v>370</v>
      </c>
      <c r="B89" s="44" t="s">
        <v>148</v>
      </c>
      <c r="C89" s="136">
        <f>SUM(C85:C88)</f>
        <v>40871158</v>
      </c>
      <c r="D89" s="136">
        <f>SUM(D85:D88)</f>
        <v>50484827</v>
      </c>
      <c r="E89" s="130">
        <f>SUM(E85:E88)</f>
        <v>12196273</v>
      </c>
      <c r="F89" s="136">
        <f aca="true" t="shared" si="18" ref="F89:K89">SUM(F85:F88)</f>
        <v>0</v>
      </c>
      <c r="G89" s="130">
        <f t="shared" si="18"/>
        <v>0</v>
      </c>
      <c r="H89" s="136">
        <f t="shared" si="18"/>
        <v>0</v>
      </c>
      <c r="I89" s="130">
        <f t="shared" si="18"/>
        <v>0</v>
      </c>
      <c r="J89" s="136">
        <f t="shared" si="18"/>
        <v>0</v>
      </c>
      <c r="K89" s="130">
        <f t="shared" si="18"/>
        <v>0</v>
      </c>
      <c r="L89" s="138">
        <f t="shared" si="13"/>
        <v>40871158</v>
      </c>
      <c r="M89" s="138">
        <f t="shared" si="14"/>
        <v>50484827</v>
      </c>
      <c r="N89" s="138">
        <f t="shared" si="14"/>
        <v>12196273</v>
      </c>
    </row>
    <row r="90" spans="1:14" ht="30">
      <c r="A90" s="12" t="s">
        <v>149</v>
      </c>
      <c r="B90" s="29" t="s">
        <v>150</v>
      </c>
      <c r="C90" s="133">
        <v>0</v>
      </c>
      <c r="D90" s="133">
        <v>0</v>
      </c>
      <c r="E90" s="129">
        <v>0</v>
      </c>
      <c r="F90" s="129">
        <v>0</v>
      </c>
      <c r="G90" s="129">
        <v>0</v>
      </c>
      <c r="H90" s="129">
        <v>0</v>
      </c>
      <c r="I90" s="129">
        <v>0</v>
      </c>
      <c r="J90" s="129">
        <v>0</v>
      </c>
      <c r="K90" s="129">
        <v>0</v>
      </c>
      <c r="L90" s="134">
        <f t="shared" si="13"/>
        <v>0</v>
      </c>
      <c r="M90" s="134">
        <f t="shared" si="14"/>
        <v>0</v>
      </c>
      <c r="N90" s="134">
        <f t="shared" si="14"/>
        <v>0</v>
      </c>
    </row>
    <row r="91" spans="1:14" ht="30">
      <c r="A91" s="12" t="s">
        <v>406</v>
      </c>
      <c r="B91" s="29" t="s">
        <v>151</v>
      </c>
      <c r="C91" s="133">
        <v>0</v>
      </c>
      <c r="D91" s="133">
        <v>0</v>
      </c>
      <c r="E91" s="129">
        <v>0</v>
      </c>
      <c r="F91" s="129">
        <v>0</v>
      </c>
      <c r="G91" s="129">
        <v>0</v>
      </c>
      <c r="H91" s="129">
        <v>0</v>
      </c>
      <c r="I91" s="129">
        <v>0</v>
      </c>
      <c r="J91" s="129">
        <v>0</v>
      </c>
      <c r="K91" s="129">
        <v>0</v>
      </c>
      <c r="L91" s="134">
        <f t="shared" si="13"/>
        <v>0</v>
      </c>
      <c r="M91" s="134">
        <f t="shared" si="14"/>
        <v>0</v>
      </c>
      <c r="N91" s="134">
        <f t="shared" si="14"/>
        <v>0</v>
      </c>
    </row>
    <row r="92" spans="1:14" ht="30">
      <c r="A92" s="12" t="s">
        <v>407</v>
      </c>
      <c r="B92" s="29" t="s">
        <v>152</v>
      </c>
      <c r="C92" s="133">
        <v>0</v>
      </c>
      <c r="D92" s="133">
        <v>0</v>
      </c>
      <c r="E92" s="129">
        <v>0</v>
      </c>
      <c r="F92" s="129">
        <v>0</v>
      </c>
      <c r="G92" s="129">
        <v>0</v>
      </c>
      <c r="H92" s="129">
        <v>0</v>
      </c>
      <c r="I92" s="129">
        <v>0</v>
      </c>
      <c r="J92" s="129">
        <v>0</v>
      </c>
      <c r="K92" s="129">
        <v>0</v>
      </c>
      <c r="L92" s="134">
        <f t="shared" si="13"/>
        <v>0</v>
      </c>
      <c r="M92" s="134">
        <f t="shared" si="14"/>
        <v>0</v>
      </c>
      <c r="N92" s="134">
        <f t="shared" si="14"/>
        <v>0</v>
      </c>
    </row>
    <row r="93" spans="1:14" ht="15">
      <c r="A93" s="12" t="s">
        <v>408</v>
      </c>
      <c r="B93" s="29" t="s">
        <v>153</v>
      </c>
      <c r="C93" s="133">
        <v>8002301</v>
      </c>
      <c r="D93" s="133">
        <v>8002301</v>
      </c>
      <c r="E93" s="129">
        <v>0</v>
      </c>
      <c r="F93" s="129">
        <v>0</v>
      </c>
      <c r="G93" s="129">
        <v>0</v>
      </c>
      <c r="H93" s="129">
        <v>0</v>
      </c>
      <c r="I93" s="129">
        <v>0</v>
      </c>
      <c r="J93" s="129">
        <v>0</v>
      </c>
      <c r="K93" s="129">
        <v>0</v>
      </c>
      <c r="L93" s="134">
        <f t="shared" si="13"/>
        <v>8002301</v>
      </c>
      <c r="M93" s="134">
        <f t="shared" si="14"/>
        <v>8002301</v>
      </c>
      <c r="N93" s="134">
        <f t="shared" si="14"/>
        <v>0</v>
      </c>
    </row>
    <row r="94" spans="1:14" ht="30">
      <c r="A94" s="12" t="s">
        <v>409</v>
      </c>
      <c r="B94" s="29" t="s">
        <v>154</v>
      </c>
      <c r="C94" s="133">
        <v>0</v>
      </c>
      <c r="D94" s="133">
        <v>0</v>
      </c>
      <c r="E94" s="129">
        <v>0</v>
      </c>
      <c r="F94" s="129">
        <v>0</v>
      </c>
      <c r="G94" s="129">
        <v>0</v>
      </c>
      <c r="H94" s="129">
        <v>0</v>
      </c>
      <c r="I94" s="129">
        <v>0</v>
      </c>
      <c r="J94" s="129">
        <v>0</v>
      </c>
      <c r="K94" s="129">
        <v>0</v>
      </c>
      <c r="L94" s="134">
        <f t="shared" si="13"/>
        <v>0</v>
      </c>
      <c r="M94" s="134">
        <f t="shared" si="14"/>
        <v>0</v>
      </c>
      <c r="N94" s="134">
        <f t="shared" si="14"/>
        <v>0</v>
      </c>
    </row>
    <row r="95" spans="1:14" ht="30">
      <c r="A95" s="12" t="s">
        <v>410</v>
      </c>
      <c r="B95" s="29" t="s">
        <v>155</v>
      </c>
      <c r="C95" s="133">
        <v>0</v>
      </c>
      <c r="D95" s="133">
        <v>0</v>
      </c>
      <c r="E95" s="129">
        <v>0</v>
      </c>
      <c r="F95" s="129">
        <v>0</v>
      </c>
      <c r="G95" s="129">
        <v>0</v>
      </c>
      <c r="H95" s="129">
        <v>0</v>
      </c>
      <c r="I95" s="129">
        <v>0</v>
      </c>
      <c r="J95" s="129">
        <v>0</v>
      </c>
      <c r="K95" s="129">
        <v>0</v>
      </c>
      <c r="L95" s="134">
        <f t="shared" si="13"/>
        <v>0</v>
      </c>
      <c r="M95" s="134">
        <f t="shared" si="14"/>
        <v>0</v>
      </c>
      <c r="N95" s="134">
        <f t="shared" si="14"/>
        <v>0</v>
      </c>
    </row>
    <row r="96" spans="1:14" ht="15">
      <c r="A96" s="12" t="s">
        <v>156</v>
      </c>
      <c r="B96" s="29" t="s">
        <v>157</v>
      </c>
      <c r="C96" s="133">
        <v>0</v>
      </c>
      <c r="D96" s="133">
        <v>0</v>
      </c>
      <c r="E96" s="129">
        <v>0</v>
      </c>
      <c r="F96" s="129">
        <v>0</v>
      </c>
      <c r="G96" s="129">
        <v>0</v>
      </c>
      <c r="H96" s="129">
        <v>0</v>
      </c>
      <c r="I96" s="129">
        <v>0</v>
      </c>
      <c r="J96" s="129">
        <v>0</v>
      </c>
      <c r="K96" s="129">
        <v>0</v>
      </c>
      <c r="L96" s="134">
        <f t="shared" si="13"/>
        <v>0</v>
      </c>
      <c r="M96" s="134">
        <f t="shared" si="14"/>
        <v>0</v>
      </c>
      <c r="N96" s="134">
        <f t="shared" si="14"/>
        <v>0</v>
      </c>
    </row>
    <row r="97" spans="1:14" ht="15">
      <c r="A97" s="12" t="s">
        <v>411</v>
      </c>
      <c r="B97" s="29" t="s">
        <v>158</v>
      </c>
      <c r="C97" s="133">
        <v>0</v>
      </c>
      <c r="D97" s="133">
        <v>0</v>
      </c>
      <c r="E97" s="129">
        <v>0</v>
      </c>
      <c r="F97" s="129">
        <v>0</v>
      </c>
      <c r="G97" s="129">
        <v>0</v>
      </c>
      <c r="H97" s="129">
        <v>0</v>
      </c>
      <c r="I97" s="129">
        <v>0</v>
      </c>
      <c r="J97" s="129">
        <v>0</v>
      </c>
      <c r="K97" s="129">
        <v>0</v>
      </c>
      <c r="L97" s="134">
        <f t="shared" si="13"/>
        <v>0</v>
      </c>
      <c r="M97" s="134">
        <f t="shared" si="14"/>
        <v>0</v>
      </c>
      <c r="N97" s="134">
        <f t="shared" si="14"/>
        <v>0</v>
      </c>
    </row>
    <row r="98" spans="1:14" ht="15">
      <c r="A98" s="41" t="s">
        <v>371</v>
      </c>
      <c r="B98" s="44" t="s">
        <v>159</v>
      </c>
      <c r="C98" s="136">
        <f>SUM(C90:C97)</f>
        <v>8002301</v>
      </c>
      <c r="D98" s="136">
        <f>SUM(D90:D97)</f>
        <v>8002301</v>
      </c>
      <c r="E98" s="136">
        <f>SUM(E90:E97)</f>
        <v>0</v>
      </c>
      <c r="F98" s="136">
        <f aca="true" t="shared" si="19" ref="F98:K98">SUM(F90:F97)</f>
        <v>0</v>
      </c>
      <c r="G98" s="136">
        <f t="shared" si="19"/>
        <v>0</v>
      </c>
      <c r="H98" s="136">
        <f t="shared" si="19"/>
        <v>0</v>
      </c>
      <c r="I98" s="136">
        <f t="shared" si="19"/>
        <v>0</v>
      </c>
      <c r="J98" s="136">
        <f t="shared" si="19"/>
        <v>0</v>
      </c>
      <c r="K98" s="136">
        <f t="shared" si="19"/>
        <v>0</v>
      </c>
      <c r="L98" s="134">
        <f t="shared" si="13"/>
        <v>8002301</v>
      </c>
      <c r="M98" s="134">
        <f t="shared" si="14"/>
        <v>8002301</v>
      </c>
      <c r="N98" s="134">
        <f t="shared" si="14"/>
        <v>0</v>
      </c>
    </row>
    <row r="99" spans="1:14" ht="15.75">
      <c r="A99" s="94" t="s">
        <v>529</v>
      </c>
      <c r="B99" s="95"/>
      <c r="C99" s="139">
        <f>+C84+C89+C98</f>
        <v>65271890</v>
      </c>
      <c r="D99" s="139">
        <f aca="true" t="shared" si="20" ref="D99:N99">+D84+D89+D98</f>
        <v>90931027</v>
      </c>
      <c r="E99" s="139">
        <f t="shared" si="20"/>
        <v>35125190</v>
      </c>
      <c r="F99" s="139">
        <f t="shared" si="20"/>
        <v>0</v>
      </c>
      <c r="G99" s="139">
        <f t="shared" si="20"/>
        <v>0</v>
      </c>
      <c r="H99" s="139">
        <f t="shared" si="20"/>
        <v>0</v>
      </c>
      <c r="I99" s="139">
        <f t="shared" si="20"/>
        <v>0</v>
      </c>
      <c r="J99" s="139">
        <f t="shared" si="20"/>
        <v>0</v>
      </c>
      <c r="K99" s="139">
        <f t="shared" si="20"/>
        <v>0</v>
      </c>
      <c r="L99" s="139">
        <f t="shared" si="20"/>
        <v>65271890</v>
      </c>
      <c r="M99" s="139">
        <f t="shared" si="20"/>
        <v>90931027</v>
      </c>
      <c r="N99" s="139">
        <f t="shared" si="20"/>
        <v>35125190</v>
      </c>
    </row>
    <row r="100" spans="1:14" s="132" customFormat="1" ht="15.75">
      <c r="A100" s="97" t="s">
        <v>419</v>
      </c>
      <c r="B100" s="98" t="s">
        <v>160</v>
      </c>
      <c r="C100" s="140">
        <f>SUM(C26+C27+C52+C61+C75+C84+C89+C98)</f>
        <v>188078501</v>
      </c>
      <c r="D100" s="140">
        <f>SUM(D26+D27+D52+D61+D75+D84+D89+D98)</f>
        <v>227115064</v>
      </c>
      <c r="E100" s="140">
        <f>SUM(E26+E27+E52+E61+E75+E84+E89+E98)</f>
        <v>129768723</v>
      </c>
      <c r="F100" s="140">
        <f aca="true" t="shared" si="21" ref="F100:K100">SUM(F26+F27+F52+F61+F75+F84+F89+F98)</f>
        <v>0</v>
      </c>
      <c r="G100" s="140">
        <f t="shared" si="21"/>
        <v>0</v>
      </c>
      <c r="H100" s="140">
        <f t="shared" si="21"/>
        <v>0</v>
      </c>
      <c r="I100" s="140">
        <f t="shared" si="21"/>
        <v>0</v>
      </c>
      <c r="J100" s="140">
        <f t="shared" si="21"/>
        <v>0</v>
      </c>
      <c r="K100" s="140">
        <f t="shared" si="21"/>
        <v>0</v>
      </c>
      <c r="L100" s="176">
        <f t="shared" si="13"/>
        <v>188078501</v>
      </c>
      <c r="M100" s="176">
        <f t="shared" si="14"/>
        <v>227115064</v>
      </c>
      <c r="N100" s="176">
        <f t="shared" si="14"/>
        <v>129768723</v>
      </c>
    </row>
    <row r="101" spans="1:31" ht="15">
      <c r="A101" s="12" t="s">
        <v>412</v>
      </c>
      <c r="B101" s="5" t="s">
        <v>161</v>
      </c>
      <c r="C101" s="168">
        <v>0</v>
      </c>
      <c r="D101" s="168">
        <v>0</v>
      </c>
      <c r="E101" s="163">
        <v>0</v>
      </c>
      <c r="F101" s="163">
        <v>0</v>
      </c>
      <c r="G101" s="163">
        <v>0</v>
      </c>
      <c r="H101" s="163">
        <v>0</v>
      </c>
      <c r="I101" s="163">
        <v>0</v>
      </c>
      <c r="J101" s="163">
        <v>0</v>
      </c>
      <c r="K101" s="163">
        <v>0</v>
      </c>
      <c r="L101" s="160">
        <f t="shared" si="13"/>
        <v>0</v>
      </c>
      <c r="M101" s="134">
        <f t="shared" si="14"/>
        <v>0</v>
      </c>
      <c r="N101" s="134">
        <f t="shared" si="14"/>
        <v>0</v>
      </c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2"/>
      <c r="AE101" s="22"/>
    </row>
    <row r="102" spans="1:31" ht="15">
      <c r="A102" s="12" t="s">
        <v>164</v>
      </c>
      <c r="B102" s="5" t="s">
        <v>165</v>
      </c>
      <c r="C102" s="168">
        <v>0</v>
      </c>
      <c r="D102" s="168">
        <v>0</v>
      </c>
      <c r="E102" s="163">
        <v>0</v>
      </c>
      <c r="F102" s="163">
        <v>0</v>
      </c>
      <c r="G102" s="163">
        <v>0</v>
      </c>
      <c r="H102" s="163">
        <v>0</v>
      </c>
      <c r="I102" s="163">
        <v>0</v>
      </c>
      <c r="J102" s="163">
        <v>0</v>
      </c>
      <c r="K102" s="163">
        <v>0</v>
      </c>
      <c r="L102" s="160">
        <f t="shared" si="13"/>
        <v>0</v>
      </c>
      <c r="M102" s="134">
        <f t="shared" si="14"/>
        <v>0</v>
      </c>
      <c r="N102" s="134">
        <f t="shared" si="14"/>
        <v>0</v>
      </c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2"/>
      <c r="AE102" s="22"/>
    </row>
    <row r="103" spans="1:31" ht="15">
      <c r="A103" s="12" t="s">
        <v>413</v>
      </c>
      <c r="B103" s="5" t="s">
        <v>166</v>
      </c>
      <c r="C103" s="168">
        <v>0</v>
      </c>
      <c r="D103" s="168">
        <v>0</v>
      </c>
      <c r="E103" s="163">
        <v>0</v>
      </c>
      <c r="F103" s="163">
        <v>0</v>
      </c>
      <c r="G103" s="163">
        <v>0</v>
      </c>
      <c r="H103" s="163">
        <v>0</v>
      </c>
      <c r="I103" s="163">
        <v>0</v>
      </c>
      <c r="J103" s="163">
        <v>0</v>
      </c>
      <c r="K103" s="163">
        <v>0</v>
      </c>
      <c r="L103" s="160">
        <f t="shared" si="13"/>
        <v>0</v>
      </c>
      <c r="M103" s="134">
        <f t="shared" si="14"/>
        <v>0</v>
      </c>
      <c r="N103" s="134">
        <f t="shared" si="14"/>
        <v>0</v>
      </c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2"/>
      <c r="AE103" s="22"/>
    </row>
    <row r="104" spans="1:31" ht="15">
      <c r="A104" s="14" t="s">
        <v>376</v>
      </c>
      <c r="B104" s="7" t="s">
        <v>168</v>
      </c>
      <c r="C104" s="169">
        <f>SUM(C101:C103)</f>
        <v>0</v>
      </c>
      <c r="D104" s="169">
        <f>SUM(D101:D103)</f>
        <v>0</v>
      </c>
      <c r="E104" s="169">
        <f>SUM(E101:E103)</f>
        <v>0</v>
      </c>
      <c r="F104" s="169">
        <f aca="true" t="shared" si="22" ref="F104:K104">SUM(F101:F103)</f>
        <v>0</v>
      </c>
      <c r="G104" s="169">
        <f t="shared" si="22"/>
        <v>0</v>
      </c>
      <c r="H104" s="169">
        <f t="shared" si="22"/>
        <v>0</v>
      </c>
      <c r="I104" s="169">
        <f t="shared" si="22"/>
        <v>0</v>
      </c>
      <c r="J104" s="169">
        <f t="shared" si="22"/>
        <v>0</v>
      </c>
      <c r="K104" s="169">
        <f t="shared" si="22"/>
        <v>0</v>
      </c>
      <c r="L104" s="160">
        <f t="shared" si="13"/>
        <v>0</v>
      </c>
      <c r="M104" s="134">
        <f t="shared" si="14"/>
        <v>0</v>
      </c>
      <c r="N104" s="134">
        <f t="shared" si="14"/>
        <v>0</v>
      </c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2"/>
      <c r="AE104" s="22"/>
    </row>
    <row r="105" spans="1:31" ht="15">
      <c r="A105" s="34" t="s">
        <v>414</v>
      </c>
      <c r="B105" s="5" t="s">
        <v>169</v>
      </c>
      <c r="C105" s="168">
        <v>0</v>
      </c>
      <c r="D105" s="168">
        <v>0</v>
      </c>
      <c r="E105" s="162">
        <v>0</v>
      </c>
      <c r="F105" s="162">
        <v>0</v>
      </c>
      <c r="G105" s="162">
        <v>0</v>
      </c>
      <c r="H105" s="162">
        <v>0</v>
      </c>
      <c r="I105" s="162">
        <v>0</v>
      </c>
      <c r="J105" s="162">
        <v>0</v>
      </c>
      <c r="K105" s="162">
        <v>0</v>
      </c>
      <c r="L105" s="160">
        <f t="shared" si="13"/>
        <v>0</v>
      </c>
      <c r="M105" s="134">
        <f t="shared" si="14"/>
        <v>0</v>
      </c>
      <c r="N105" s="134">
        <f t="shared" si="14"/>
        <v>0</v>
      </c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2"/>
      <c r="AE105" s="22"/>
    </row>
    <row r="106" spans="1:31" ht="15">
      <c r="A106" s="34" t="s">
        <v>382</v>
      </c>
      <c r="B106" s="5" t="s">
        <v>172</v>
      </c>
      <c r="C106" s="168">
        <v>0</v>
      </c>
      <c r="D106" s="168">
        <v>0</v>
      </c>
      <c r="E106" s="162">
        <v>0</v>
      </c>
      <c r="F106" s="162">
        <v>0</v>
      </c>
      <c r="G106" s="162">
        <v>0</v>
      </c>
      <c r="H106" s="162">
        <v>0</v>
      </c>
      <c r="I106" s="162">
        <v>0</v>
      </c>
      <c r="J106" s="162">
        <v>0</v>
      </c>
      <c r="K106" s="162">
        <v>0</v>
      </c>
      <c r="L106" s="160">
        <f t="shared" si="13"/>
        <v>0</v>
      </c>
      <c r="M106" s="134">
        <f t="shared" si="14"/>
        <v>0</v>
      </c>
      <c r="N106" s="134">
        <f t="shared" si="14"/>
        <v>0</v>
      </c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2"/>
      <c r="AE106" s="22"/>
    </row>
    <row r="107" spans="1:31" ht="15">
      <c r="A107" s="12" t="s">
        <v>173</v>
      </c>
      <c r="B107" s="5" t="s">
        <v>174</v>
      </c>
      <c r="C107" s="168">
        <v>0</v>
      </c>
      <c r="D107" s="168">
        <v>0</v>
      </c>
      <c r="E107" s="163">
        <v>0</v>
      </c>
      <c r="F107" s="162">
        <v>0</v>
      </c>
      <c r="G107" s="162">
        <v>0</v>
      </c>
      <c r="H107" s="162">
        <v>0</v>
      </c>
      <c r="I107" s="162">
        <v>0</v>
      </c>
      <c r="J107" s="162">
        <v>0</v>
      </c>
      <c r="K107" s="162">
        <v>0</v>
      </c>
      <c r="L107" s="160">
        <f t="shared" si="13"/>
        <v>0</v>
      </c>
      <c r="M107" s="134">
        <f t="shared" si="14"/>
        <v>0</v>
      </c>
      <c r="N107" s="134">
        <f t="shared" si="14"/>
        <v>0</v>
      </c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2"/>
      <c r="AE107" s="22"/>
    </row>
    <row r="108" spans="1:31" ht="15">
      <c r="A108" s="12" t="s">
        <v>415</v>
      </c>
      <c r="B108" s="5" t="s">
        <v>175</v>
      </c>
      <c r="C108" s="168">
        <v>0</v>
      </c>
      <c r="D108" s="168">
        <v>0</v>
      </c>
      <c r="E108" s="163">
        <v>0</v>
      </c>
      <c r="F108" s="162">
        <v>0</v>
      </c>
      <c r="G108" s="162">
        <v>0</v>
      </c>
      <c r="H108" s="162">
        <v>0</v>
      </c>
      <c r="I108" s="162">
        <v>0</v>
      </c>
      <c r="J108" s="162">
        <v>0</v>
      </c>
      <c r="K108" s="162">
        <v>0</v>
      </c>
      <c r="L108" s="160">
        <f t="shared" si="13"/>
        <v>0</v>
      </c>
      <c r="M108" s="134">
        <f t="shared" si="14"/>
        <v>0</v>
      </c>
      <c r="N108" s="134">
        <f t="shared" si="14"/>
        <v>0</v>
      </c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2"/>
      <c r="AE108" s="22"/>
    </row>
    <row r="109" spans="1:31" s="132" customFormat="1" ht="15">
      <c r="A109" s="13" t="s">
        <v>379</v>
      </c>
      <c r="B109" s="143" t="s">
        <v>176</v>
      </c>
      <c r="C109" s="170">
        <f>SUM(C105:C108)</f>
        <v>0</v>
      </c>
      <c r="D109" s="170">
        <f>SUM(D105:D108)</f>
        <v>0</v>
      </c>
      <c r="E109" s="170">
        <f>SUM(E105:E108)</f>
        <v>0</v>
      </c>
      <c r="F109" s="170">
        <f aca="true" t="shared" si="23" ref="F109:K109">SUM(F105:F108)</f>
        <v>0</v>
      </c>
      <c r="G109" s="170">
        <f t="shared" si="23"/>
        <v>0</v>
      </c>
      <c r="H109" s="170">
        <f t="shared" si="23"/>
        <v>0</v>
      </c>
      <c r="I109" s="170">
        <f t="shared" si="23"/>
        <v>0</v>
      </c>
      <c r="J109" s="170">
        <f t="shared" si="23"/>
        <v>0</v>
      </c>
      <c r="K109" s="170">
        <f t="shared" si="23"/>
        <v>0</v>
      </c>
      <c r="L109" s="171">
        <f t="shared" si="13"/>
        <v>0</v>
      </c>
      <c r="M109" s="138">
        <f t="shared" si="14"/>
        <v>0</v>
      </c>
      <c r="N109" s="138">
        <f t="shared" si="14"/>
        <v>0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142"/>
      <c r="AE109" s="142"/>
    </row>
    <row r="110" spans="1:31" ht="15">
      <c r="A110" s="34" t="s">
        <v>177</v>
      </c>
      <c r="B110" s="5" t="s">
        <v>178</v>
      </c>
      <c r="C110" s="168">
        <v>0</v>
      </c>
      <c r="D110" s="168">
        <v>0</v>
      </c>
      <c r="E110" s="162">
        <v>0</v>
      </c>
      <c r="F110" s="162">
        <v>0</v>
      </c>
      <c r="G110" s="162">
        <v>0</v>
      </c>
      <c r="H110" s="162">
        <v>0</v>
      </c>
      <c r="I110" s="162">
        <v>0</v>
      </c>
      <c r="J110" s="162">
        <v>0</v>
      </c>
      <c r="K110" s="162">
        <v>0</v>
      </c>
      <c r="L110" s="160">
        <f t="shared" si="13"/>
        <v>0</v>
      </c>
      <c r="M110" s="134">
        <f t="shared" si="14"/>
        <v>0</v>
      </c>
      <c r="N110" s="134">
        <f t="shared" si="14"/>
        <v>0</v>
      </c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2"/>
      <c r="AE110" s="22"/>
    </row>
    <row r="111" spans="1:31" ht="15">
      <c r="A111" s="34" t="s">
        <v>179</v>
      </c>
      <c r="B111" s="5" t="s">
        <v>180</v>
      </c>
      <c r="C111" s="168">
        <v>2814024</v>
      </c>
      <c r="D111" s="168">
        <v>2814024</v>
      </c>
      <c r="E111" s="162">
        <v>2814024</v>
      </c>
      <c r="F111" s="162">
        <v>0</v>
      </c>
      <c r="G111" s="162">
        <v>0</v>
      </c>
      <c r="H111" s="162">
        <v>0</v>
      </c>
      <c r="I111" s="162">
        <v>0</v>
      </c>
      <c r="J111" s="162">
        <v>0</v>
      </c>
      <c r="K111" s="162">
        <v>0</v>
      </c>
      <c r="L111" s="160">
        <f t="shared" si="13"/>
        <v>2814024</v>
      </c>
      <c r="M111" s="134">
        <f t="shared" si="14"/>
        <v>2814024</v>
      </c>
      <c r="N111" s="134">
        <f t="shared" si="14"/>
        <v>2814024</v>
      </c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2"/>
      <c r="AE111" s="22"/>
    </row>
    <row r="112" spans="1:31" s="132" customFormat="1" ht="15">
      <c r="A112" s="13" t="s">
        <v>181</v>
      </c>
      <c r="B112" s="143" t="s">
        <v>182</v>
      </c>
      <c r="C112" s="170">
        <v>41678259</v>
      </c>
      <c r="D112" s="170">
        <v>39316545</v>
      </c>
      <c r="E112" s="170">
        <v>39316545</v>
      </c>
      <c r="F112" s="170">
        <v>0</v>
      </c>
      <c r="G112" s="170">
        <v>0</v>
      </c>
      <c r="H112" s="170">
        <v>0</v>
      </c>
      <c r="I112" s="170">
        <v>0</v>
      </c>
      <c r="J112" s="170">
        <v>0</v>
      </c>
      <c r="K112" s="170">
        <v>0</v>
      </c>
      <c r="L112" s="170">
        <v>0</v>
      </c>
      <c r="M112" s="138">
        <f t="shared" si="14"/>
        <v>39316545</v>
      </c>
      <c r="N112" s="138">
        <f t="shared" si="14"/>
        <v>39316545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142"/>
      <c r="AE112" s="142"/>
    </row>
    <row r="113" spans="1:31" ht="15">
      <c r="A113" s="34" t="s">
        <v>183</v>
      </c>
      <c r="B113" s="5" t="s">
        <v>184</v>
      </c>
      <c r="C113" s="168">
        <v>0</v>
      </c>
      <c r="D113" s="168">
        <v>0</v>
      </c>
      <c r="E113" s="162">
        <v>0</v>
      </c>
      <c r="F113" s="162">
        <v>0</v>
      </c>
      <c r="G113" s="162">
        <v>0</v>
      </c>
      <c r="H113" s="162">
        <v>0</v>
      </c>
      <c r="I113" s="162">
        <v>0</v>
      </c>
      <c r="J113" s="162">
        <v>0</v>
      </c>
      <c r="K113" s="162">
        <v>0</v>
      </c>
      <c r="L113" s="160">
        <f t="shared" si="13"/>
        <v>0</v>
      </c>
      <c r="M113" s="134">
        <f t="shared" si="14"/>
        <v>0</v>
      </c>
      <c r="N113" s="134">
        <f t="shared" si="14"/>
        <v>0</v>
      </c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2"/>
      <c r="AE113" s="22"/>
    </row>
    <row r="114" spans="1:31" ht="15">
      <c r="A114" s="34" t="s">
        <v>185</v>
      </c>
      <c r="B114" s="5" t="s">
        <v>186</v>
      </c>
      <c r="C114" s="168">
        <v>0</v>
      </c>
      <c r="D114" s="168">
        <v>0</v>
      </c>
      <c r="E114" s="162">
        <v>0</v>
      </c>
      <c r="F114" s="162">
        <v>0</v>
      </c>
      <c r="G114" s="162">
        <v>0</v>
      </c>
      <c r="H114" s="162">
        <v>0</v>
      </c>
      <c r="I114" s="162">
        <v>0</v>
      </c>
      <c r="J114" s="162">
        <v>0</v>
      </c>
      <c r="K114" s="162">
        <v>0</v>
      </c>
      <c r="L114" s="160">
        <f t="shared" si="13"/>
        <v>0</v>
      </c>
      <c r="M114" s="134">
        <f t="shared" si="14"/>
        <v>0</v>
      </c>
      <c r="N114" s="134">
        <f t="shared" si="14"/>
        <v>0</v>
      </c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2"/>
      <c r="AE114" s="22"/>
    </row>
    <row r="115" spans="1:31" ht="15">
      <c r="A115" s="34" t="s">
        <v>187</v>
      </c>
      <c r="B115" s="5" t="s">
        <v>188</v>
      </c>
      <c r="C115" s="168">
        <v>0</v>
      </c>
      <c r="D115" s="168">
        <v>0</v>
      </c>
      <c r="E115" s="162">
        <v>0</v>
      </c>
      <c r="F115" s="162">
        <v>0</v>
      </c>
      <c r="G115" s="162">
        <v>0</v>
      </c>
      <c r="H115" s="162">
        <v>0</v>
      </c>
      <c r="I115" s="162">
        <v>0</v>
      </c>
      <c r="J115" s="162">
        <v>0</v>
      </c>
      <c r="K115" s="162">
        <v>0</v>
      </c>
      <c r="L115" s="160">
        <f t="shared" si="13"/>
        <v>0</v>
      </c>
      <c r="M115" s="134">
        <f t="shared" si="14"/>
        <v>0</v>
      </c>
      <c r="N115" s="134">
        <f t="shared" si="14"/>
        <v>0</v>
      </c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2"/>
      <c r="AE115" s="22"/>
    </row>
    <row r="116" spans="1:31" s="132" customFormat="1" ht="15">
      <c r="A116" s="35" t="s">
        <v>380</v>
      </c>
      <c r="B116" s="36" t="s">
        <v>189</v>
      </c>
      <c r="C116" s="172">
        <f>+C104+C109+C110+C111+C112+C113+C114+C115</f>
        <v>44492283</v>
      </c>
      <c r="D116" s="172">
        <f>+D104+D109+D110+D111+D112+D113+D114+D115</f>
        <v>42130569</v>
      </c>
      <c r="E116" s="172">
        <f>+E104+E109+E110+E111+E112+E113+E114+E115</f>
        <v>42130569</v>
      </c>
      <c r="F116" s="172">
        <f aca="true" t="shared" si="24" ref="F116:K116">SUM(F113:F115)</f>
        <v>0</v>
      </c>
      <c r="G116" s="172">
        <f t="shared" si="24"/>
        <v>0</v>
      </c>
      <c r="H116" s="172">
        <f t="shared" si="24"/>
        <v>0</v>
      </c>
      <c r="I116" s="172">
        <f t="shared" si="24"/>
        <v>0</v>
      </c>
      <c r="J116" s="172">
        <f t="shared" si="24"/>
        <v>0</v>
      </c>
      <c r="K116" s="172">
        <f t="shared" si="24"/>
        <v>0</v>
      </c>
      <c r="L116" s="171">
        <f t="shared" si="13"/>
        <v>44492283</v>
      </c>
      <c r="M116" s="138">
        <f t="shared" si="14"/>
        <v>42130569</v>
      </c>
      <c r="N116" s="138">
        <f t="shared" si="14"/>
        <v>42130569</v>
      </c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142"/>
      <c r="AE116" s="142"/>
    </row>
    <row r="117" spans="1:31" ht="15">
      <c r="A117" s="34" t="s">
        <v>190</v>
      </c>
      <c r="B117" s="5" t="s">
        <v>191</v>
      </c>
      <c r="C117" s="168">
        <v>0</v>
      </c>
      <c r="D117" s="168">
        <v>0</v>
      </c>
      <c r="E117" s="162">
        <v>0</v>
      </c>
      <c r="F117" s="162">
        <v>0</v>
      </c>
      <c r="G117" s="162">
        <v>0</v>
      </c>
      <c r="H117" s="162">
        <v>0</v>
      </c>
      <c r="I117" s="162">
        <v>0</v>
      </c>
      <c r="J117" s="162">
        <v>0</v>
      </c>
      <c r="K117" s="162">
        <v>0</v>
      </c>
      <c r="L117" s="160">
        <f t="shared" si="13"/>
        <v>0</v>
      </c>
      <c r="M117" s="134">
        <f t="shared" si="14"/>
        <v>0</v>
      </c>
      <c r="N117" s="134">
        <f t="shared" si="14"/>
        <v>0</v>
      </c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2"/>
      <c r="AE117" s="22"/>
    </row>
    <row r="118" spans="1:31" ht="15">
      <c r="A118" s="12" t="s">
        <v>192</v>
      </c>
      <c r="B118" s="5" t="s">
        <v>193</v>
      </c>
      <c r="C118" s="168">
        <v>0</v>
      </c>
      <c r="D118" s="168">
        <v>0</v>
      </c>
      <c r="E118" s="163">
        <v>0</v>
      </c>
      <c r="F118" s="162">
        <v>0</v>
      </c>
      <c r="G118" s="162">
        <v>0</v>
      </c>
      <c r="H118" s="162">
        <v>0</v>
      </c>
      <c r="I118" s="162">
        <v>0</v>
      </c>
      <c r="J118" s="162">
        <v>0</v>
      </c>
      <c r="K118" s="162">
        <v>0</v>
      </c>
      <c r="L118" s="160">
        <f t="shared" si="13"/>
        <v>0</v>
      </c>
      <c r="M118" s="134">
        <f t="shared" si="14"/>
        <v>0</v>
      </c>
      <c r="N118" s="134">
        <f t="shared" si="14"/>
        <v>0</v>
      </c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2"/>
      <c r="AE118" s="22"/>
    </row>
    <row r="119" spans="1:31" ht="15">
      <c r="A119" s="34" t="s">
        <v>416</v>
      </c>
      <c r="B119" s="5" t="s">
        <v>194</v>
      </c>
      <c r="C119" s="168">
        <v>0</v>
      </c>
      <c r="D119" s="168">
        <v>0</v>
      </c>
      <c r="E119" s="162">
        <v>0</v>
      </c>
      <c r="F119" s="162">
        <v>0</v>
      </c>
      <c r="G119" s="162">
        <v>0</v>
      </c>
      <c r="H119" s="162">
        <v>0</v>
      </c>
      <c r="I119" s="162">
        <v>0</v>
      </c>
      <c r="J119" s="162">
        <v>0</v>
      </c>
      <c r="K119" s="162">
        <v>0</v>
      </c>
      <c r="L119" s="160">
        <f t="shared" si="13"/>
        <v>0</v>
      </c>
      <c r="M119" s="134">
        <f t="shared" si="14"/>
        <v>0</v>
      </c>
      <c r="N119" s="134">
        <f t="shared" si="14"/>
        <v>0</v>
      </c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2"/>
      <c r="AE119" s="22"/>
    </row>
    <row r="120" spans="1:31" ht="15">
      <c r="A120" s="34" t="s">
        <v>385</v>
      </c>
      <c r="B120" s="5" t="s">
        <v>195</v>
      </c>
      <c r="C120" s="168">
        <v>0</v>
      </c>
      <c r="D120" s="168">
        <v>0</v>
      </c>
      <c r="E120" s="162">
        <v>0</v>
      </c>
      <c r="F120" s="162">
        <v>0</v>
      </c>
      <c r="G120" s="162">
        <v>0</v>
      </c>
      <c r="H120" s="162">
        <v>0</v>
      </c>
      <c r="I120" s="162">
        <v>0</v>
      </c>
      <c r="J120" s="162">
        <v>0</v>
      </c>
      <c r="K120" s="162">
        <v>0</v>
      </c>
      <c r="L120" s="160">
        <f t="shared" si="13"/>
        <v>0</v>
      </c>
      <c r="M120" s="134">
        <f t="shared" si="14"/>
        <v>0</v>
      </c>
      <c r="N120" s="134">
        <f t="shared" si="14"/>
        <v>0</v>
      </c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2"/>
      <c r="AE120" s="22"/>
    </row>
    <row r="121" spans="1:31" s="132" customFormat="1" ht="15">
      <c r="A121" s="35" t="s">
        <v>386</v>
      </c>
      <c r="B121" s="36" t="s">
        <v>199</v>
      </c>
      <c r="C121" s="172">
        <f>SUM(C117:C120)</f>
        <v>0</v>
      </c>
      <c r="D121" s="172">
        <f>SUM(D117:D120)</f>
        <v>0</v>
      </c>
      <c r="E121" s="172">
        <f>SUM(E117:E120)</f>
        <v>0</v>
      </c>
      <c r="F121" s="172">
        <f aca="true" t="shared" si="25" ref="F121:K121">SUM(F117:F120)</f>
        <v>0</v>
      </c>
      <c r="G121" s="172">
        <f t="shared" si="25"/>
        <v>0</v>
      </c>
      <c r="H121" s="172">
        <f t="shared" si="25"/>
        <v>0</v>
      </c>
      <c r="I121" s="172">
        <f t="shared" si="25"/>
        <v>0</v>
      </c>
      <c r="J121" s="172">
        <f t="shared" si="25"/>
        <v>0</v>
      </c>
      <c r="K121" s="172">
        <f t="shared" si="25"/>
        <v>0</v>
      </c>
      <c r="L121" s="171">
        <f t="shared" si="13"/>
        <v>0</v>
      </c>
      <c r="M121" s="138">
        <f t="shared" si="14"/>
        <v>0</v>
      </c>
      <c r="N121" s="138">
        <f t="shared" si="14"/>
        <v>0</v>
      </c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142"/>
      <c r="AE121" s="142"/>
    </row>
    <row r="122" spans="1:31" ht="15">
      <c r="A122" s="12" t="s">
        <v>200</v>
      </c>
      <c r="B122" s="5" t="s">
        <v>201</v>
      </c>
      <c r="C122" s="168">
        <v>0</v>
      </c>
      <c r="D122" s="168">
        <v>0</v>
      </c>
      <c r="E122" s="163">
        <v>0</v>
      </c>
      <c r="F122" s="163">
        <v>0</v>
      </c>
      <c r="G122" s="163">
        <v>0</v>
      </c>
      <c r="H122" s="163">
        <v>0</v>
      </c>
      <c r="I122" s="163">
        <v>0</v>
      </c>
      <c r="J122" s="163">
        <v>0</v>
      </c>
      <c r="K122" s="163">
        <v>0</v>
      </c>
      <c r="L122" s="160">
        <f t="shared" si="13"/>
        <v>0</v>
      </c>
      <c r="M122" s="134">
        <f t="shared" si="14"/>
        <v>0</v>
      </c>
      <c r="N122" s="134">
        <f t="shared" si="14"/>
        <v>0</v>
      </c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2"/>
      <c r="AE122" s="22"/>
    </row>
    <row r="123" spans="1:31" s="132" customFormat="1" ht="15.75">
      <c r="A123" s="99" t="s">
        <v>420</v>
      </c>
      <c r="B123" s="141" t="s">
        <v>202</v>
      </c>
      <c r="C123" s="173">
        <f>SUM(C121,C116)</f>
        <v>44492283</v>
      </c>
      <c r="D123" s="173">
        <f>SUM(D121,D116)</f>
        <v>42130569</v>
      </c>
      <c r="E123" s="173">
        <f>SUM(E121,E116)</f>
        <v>42130569</v>
      </c>
      <c r="F123" s="173">
        <f aca="true" t="shared" si="26" ref="F123:K123">SUM(F121,F116,F112,F109,F104)</f>
        <v>0</v>
      </c>
      <c r="G123" s="173">
        <f t="shared" si="26"/>
        <v>0</v>
      </c>
      <c r="H123" s="173">
        <f t="shared" si="26"/>
        <v>0</v>
      </c>
      <c r="I123" s="173">
        <f t="shared" si="26"/>
        <v>0</v>
      </c>
      <c r="J123" s="173">
        <f t="shared" si="26"/>
        <v>0</v>
      </c>
      <c r="K123" s="173">
        <f t="shared" si="26"/>
        <v>0</v>
      </c>
      <c r="L123" s="177">
        <f t="shared" si="13"/>
        <v>44492283</v>
      </c>
      <c r="M123" s="176">
        <f t="shared" si="14"/>
        <v>42130569</v>
      </c>
      <c r="N123" s="176">
        <f t="shared" si="14"/>
        <v>42130569</v>
      </c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142"/>
      <c r="AE123" s="142"/>
    </row>
    <row r="124" spans="1:31" s="132" customFormat="1" ht="15.75">
      <c r="A124" s="198" t="s">
        <v>456</v>
      </c>
      <c r="B124" s="198"/>
      <c r="C124" s="199">
        <f>SUM(C100+C123+C122)</f>
        <v>232570784</v>
      </c>
      <c r="D124" s="199">
        <f>SUM(D100+D123)</f>
        <v>269245633</v>
      </c>
      <c r="E124" s="199">
        <f>SUM(E100+E123)</f>
        <v>171899292</v>
      </c>
      <c r="F124" s="199">
        <f aca="true" t="shared" si="27" ref="F124:K124">SUM(F100+F123)</f>
        <v>0</v>
      </c>
      <c r="G124" s="199">
        <f t="shared" si="27"/>
        <v>0</v>
      </c>
      <c r="H124" s="199">
        <f t="shared" si="27"/>
        <v>0</v>
      </c>
      <c r="I124" s="199">
        <f t="shared" si="27"/>
        <v>0</v>
      </c>
      <c r="J124" s="199">
        <f t="shared" si="27"/>
        <v>0</v>
      </c>
      <c r="K124" s="199">
        <f t="shared" si="27"/>
        <v>0</v>
      </c>
      <c r="L124" s="200">
        <f t="shared" si="13"/>
        <v>232570784</v>
      </c>
      <c r="M124" s="221">
        <f t="shared" si="14"/>
        <v>269245633</v>
      </c>
      <c r="N124" s="221">
        <f t="shared" si="14"/>
        <v>171899292</v>
      </c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</row>
    <row r="125" spans="2:31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</row>
    <row r="126" spans="2:31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</row>
    <row r="127" spans="2:31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 spans="2:31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</row>
    <row r="129" spans="2:31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</row>
    <row r="130" spans="2:31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</row>
    <row r="131" spans="2:31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</row>
    <row r="132" spans="2:31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spans="2:31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</row>
    <row r="134" spans="2:31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</row>
    <row r="135" spans="2:31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</row>
    <row r="136" spans="2:31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</row>
    <row r="137" spans="2:31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</row>
    <row r="138" spans="2:31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</row>
    <row r="139" spans="2:31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</row>
    <row r="140" spans="2:31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</row>
    <row r="141" spans="2:31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</row>
    <row r="142" spans="2:31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</row>
    <row r="143" spans="2:31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</row>
    <row r="144" spans="2:31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</row>
    <row r="145" spans="2:31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</row>
    <row r="146" spans="2:31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</row>
    <row r="147" spans="2:31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</row>
    <row r="148" spans="2:31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</row>
    <row r="149" spans="2:31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</row>
    <row r="150" spans="2:31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</row>
    <row r="151" spans="2:31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</row>
    <row r="152" spans="2:31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</row>
    <row r="153" spans="2:31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</row>
    <row r="154" spans="2:31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</row>
    <row r="155" spans="2:31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</row>
    <row r="156" spans="2:31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</row>
    <row r="157" spans="2:31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</row>
    <row r="158" spans="2:31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</row>
    <row r="159" spans="2:31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</row>
    <row r="160" spans="2:31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</row>
    <row r="161" spans="2:31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</row>
    <row r="162" spans="2:31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</row>
    <row r="163" spans="2:31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</row>
    <row r="164" spans="2:31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</row>
    <row r="165" spans="2:31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</row>
    <row r="166" spans="2:31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</row>
    <row r="167" spans="2:31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</row>
    <row r="168" spans="2:31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</row>
    <row r="169" spans="2:31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</row>
    <row r="170" spans="2:31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</row>
    <row r="171" spans="2:31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</row>
    <row r="172" spans="2:31" ht="1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</row>
    <row r="173" spans="2:31" ht="1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</row>
  </sheetData>
  <sheetProtection/>
  <mergeCells count="8">
    <mergeCell ref="A2:N2"/>
    <mergeCell ref="A3:N3"/>
    <mergeCell ref="A6:A7"/>
    <mergeCell ref="B6:B7"/>
    <mergeCell ref="C6:E6"/>
    <mergeCell ref="F6:H6"/>
    <mergeCell ref="I6:K6"/>
    <mergeCell ref="L6:N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AE173"/>
  <sheetViews>
    <sheetView zoomScalePageLayoutView="0" workbookViewId="0" topLeftCell="A73">
      <selection activeCell="L99" sqref="L99"/>
    </sheetView>
  </sheetViews>
  <sheetFormatPr defaultColWidth="9.140625" defaultRowHeight="15"/>
  <cols>
    <col min="1" max="1" width="83.421875" style="0" customWidth="1"/>
    <col min="3" max="5" width="15.28125" style="0" bestFit="1" customWidth="1"/>
    <col min="6" max="6" width="10.28125" style="0" customWidth="1"/>
    <col min="7" max="7" width="11.7109375" style="0" customWidth="1"/>
    <col min="8" max="8" width="12.00390625" style="0" customWidth="1"/>
    <col min="9" max="9" width="12.8515625" style="0" customWidth="1"/>
    <col min="10" max="10" width="13.421875" style="0" customWidth="1"/>
    <col min="11" max="11" width="11.57421875" style="0" customWidth="1"/>
    <col min="12" max="12" width="10.00390625" style="0" customWidth="1"/>
    <col min="13" max="13" width="12.00390625" style="0" customWidth="1"/>
    <col min="14" max="14" width="10.7109375" style="0" customWidth="1"/>
  </cols>
  <sheetData>
    <row r="1" ht="15">
      <c r="K1" t="s">
        <v>947</v>
      </c>
    </row>
    <row r="2" spans="1:14" ht="21" customHeight="1">
      <c r="A2" s="379" t="s">
        <v>991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1"/>
      <c r="M2" s="382"/>
      <c r="N2" s="382"/>
    </row>
    <row r="3" spans="1:14" ht="18.75" customHeight="1">
      <c r="A3" s="383" t="s">
        <v>897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1"/>
      <c r="M3" s="382"/>
      <c r="N3" s="382"/>
    </row>
    <row r="4" ht="18">
      <c r="A4" s="144"/>
    </row>
    <row r="5" ht="15">
      <c r="A5" s="145" t="s">
        <v>825</v>
      </c>
    </row>
    <row r="6" spans="1:14" ht="25.5" customHeight="1">
      <c r="A6" s="384" t="s">
        <v>24</v>
      </c>
      <c r="B6" s="386" t="s">
        <v>25</v>
      </c>
      <c r="C6" s="393" t="s">
        <v>531</v>
      </c>
      <c r="D6" s="389"/>
      <c r="E6" s="390"/>
      <c r="F6" s="393" t="s">
        <v>532</v>
      </c>
      <c r="G6" s="389"/>
      <c r="H6" s="390"/>
      <c r="I6" s="393" t="s">
        <v>533</v>
      </c>
      <c r="J6" s="389"/>
      <c r="K6" s="390"/>
      <c r="L6" s="394" t="s">
        <v>629</v>
      </c>
      <c r="M6" s="392"/>
      <c r="N6" s="392"/>
    </row>
    <row r="7" spans="1:14" ht="25.5">
      <c r="A7" s="385"/>
      <c r="B7" s="387"/>
      <c r="C7" s="3" t="s">
        <v>631</v>
      </c>
      <c r="D7" s="3" t="s">
        <v>652</v>
      </c>
      <c r="E7" s="146" t="s">
        <v>653</v>
      </c>
      <c r="F7" s="3" t="s">
        <v>631</v>
      </c>
      <c r="G7" s="3" t="s">
        <v>652</v>
      </c>
      <c r="H7" s="146" t="s">
        <v>653</v>
      </c>
      <c r="I7" s="3" t="s">
        <v>631</v>
      </c>
      <c r="J7" s="3" t="s">
        <v>652</v>
      </c>
      <c r="K7" s="146" t="s">
        <v>653</v>
      </c>
      <c r="L7" s="3" t="s">
        <v>631</v>
      </c>
      <c r="M7" s="3" t="s">
        <v>652</v>
      </c>
      <c r="N7" s="146" t="s">
        <v>653</v>
      </c>
    </row>
    <row r="8" spans="1:14" ht="15">
      <c r="A8" s="27" t="s">
        <v>26</v>
      </c>
      <c r="B8" s="28" t="s">
        <v>27</v>
      </c>
      <c r="C8" s="133">
        <v>22322615</v>
      </c>
      <c r="D8" s="133">
        <v>22151615</v>
      </c>
      <c r="E8" s="147">
        <v>22150923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34">
        <f aca="true" t="shared" si="0" ref="L8:L39">SUM(C8+F8+I8)</f>
        <v>22322615</v>
      </c>
      <c r="M8" s="134">
        <f aca="true" t="shared" si="1" ref="M8:M39">SUM(D8+G8+J8)</f>
        <v>22151615</v>
      </c>
      <c r="N8" s="134">
        <f aca="true" t="shared" si="2" ref="N8:N39">SUM(E8+H8+K8)</f>
        <v>22150923</v>
      </c>
    </row>
    <row r="9" spans="1:14" ht="15">
      <c r="A9" s="27" t="s">
        <v>28</v>
      </c>
      <c r="B9" s="29" t="s">
        <v>29</v>
      </c>
      <c r="C9" s="133">
        <v>892905</v>
      </c>
      <c r="D9" s="133">
        <v>892905</v>
      </c>
      <c r="E9" s="147">
        <v>793000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34">
        <f t="shared" si="0"/>
        <v>892905</v>
      </c>
      <c r="M9" s="134">
        <f t="shared" si="1"/>
        <v>892905</v>
      </c>
      <c r="N9" s="134">
        <f t="shared" si="2"/>
        <v>793000</v>
      </c>
    </row>
    <row r="10" spans="1:14" ht="15">
      <c r="A10" s="27" t="s">
        <v>30</v>
      </c>
      <c r="B10" s="29" t="s">
        <v>31</v>
      </c>
      <c r="C10" s="133">
        <v>0</v>
      </c>
      <c r="D10" s="133">
        <v>0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34">
        <f t="shared" si="0"/>
        <v>0</v>
      </c>
      <c r="M10" s="134">
        <f t="shared" si="1"/>
        <v>0</v>
      </c>
      <c r="N10" s="134">
        <f t="shared" si="2"/>
        <v>0</v>
      </c>
    </row>
    <row r="11" spans="1:14" ht="15">
      <c r="A11" s="30" t="s">
        <v>32</v>
      </c>
      <c r="B11" s="29" t="s">
        <v>33</v>
      </c>
      <c r="C11" s="133">
        <v>100000</v>
      </c>
      <c r="D11" s="133">
        <v>0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34">
        <f t="shared" si="0"/>
        <v>100000</v>
      </c>
      <c r="M11" s="134">
        <f t="shared" si="1"/>
        <v>0</v>
      </c>
      <c r="N11" s="134">
        <f t="shared" si="2"/>
        <v>0</v>
      </c>
    </row>
    <row r="12" spans="1:14" ht="15">
      <c r="A12" s="30" t="s">
        <v>34</v>
      </c>
      <c r="B12" s="29" t="s">
        <v>35</v>
      </c>
      <c r="C12" s="133">
        <v>0</v>
      </c>
      <c r="D12" s="133">
        <v>0</v>
      </c>
      <c r="E12" s="133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34">
        <f t="shared" si="0"/>
        <v>0</v>
      </c>
      <c r="M12" s="134">
        <f t="shared" si="1"/>
        <v>0</v>
      </c>
      <c r="N12" s="134">
        <f t="shared" si="2"/>
        <v>0</v>
      </c>
    </row>
    <row r="13" spans="1:14" ht="15">
      <c r="A13" s="30" t="s">
        <v>36</v>
      </c>
      <c r="B13" s="29" t="s">
        <v>37</v>
      </c>
      <c r="C13" s="133">
        <v>931770</v>
      </c>
      <c r="D13" s="133">
        <v>931770</v>
      </c>
      <c r="E13" s="147">
        <v>931770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34">
        <f t="shared" si="0"/>
        <v>931770</v>
      </c>
      <c r="M13" s="134">
        <f t="shared" si="1"/>
        <v>931770</v>
      </c>
      <c r="N13" s="134">
        <f t="shared" si="2"/>
        <v>931770</v>
      </c>
    </row>
    <row r="14" spans="1:14" ht="15">
      <c r="A14" s="30" t="s">
        <v>38</v>
      </c>
      <c r="B14" s="29" t="s">
        <v>39</v>
      </c>
      <c r="C14" s="133">
        <v>0</v>
      </c>
      <c r="D14" s="133">
        <v>0</v>
      </c>
      <c r="E14" s="133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34">
        <f t="shared" si="0"/>
        <v>0</v>
      </c>
      <c r="M14" s="134">
        <f t="shared" si="1"/>
        <v>0</v>
      </c>
      <c r="N14" s="134">
        <f t="shared" si="2"/>
        <v>0</v>
      </c>
    </row>
    <row r="15" spans="1:14" ht="15">
      <c r="A15" s="30" t="s">
        <v>40</v>
      </c>
      <c r="B15" s="29" t="s">
        <v>41</v>
      </c>
      <c r="C15" s="133">
        <v>0</v>
      </c>
      <c r="D15" s="133">
        <v>0</v>
      </c>
      <c r="E15" s="133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34">
        <f t="shared" si="0"/>
        <v>0</v>
      </c>
      <c r="M15" s="134">
        <f t="shared" si="1"/>
        <v>0</v>
      </c>
      <c r="N15" s="134">
        <f t="shared" si="2"/>
        <v>0</v>
      </c>
    </row>
    <row r="16" spans="1:14" ht="15">
      <c r="A16" s="5" t="s">
        <v>42</v>
      </c>
      <c r="B16" s="29" t="s">
        <v>43</v>
      </c>
      <c r="C16" s="133">
        <v>122188</v>
      </c>
      <c r="D16" s="133">
        <v>122188</v>
      </c>
      <c r="E16" s="147">
        <v>96064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34">
        <f t="shared" si="0"/>
        <v>122188</v>
      </c>
      <c r="M16" s="134">
        <f t="shared" si="1"/>
        <v>122188</v>
      </c>
      <c r="N16" s="134">
        <f t="shared" si="2"/>
        <v>96064</v>
      </c>
    </row>
    <row r="17" spans="1:14" ht="15">
      <c r="A17" s="5" t="s">
        <v>44</v>
      </c>
      <c r="B17" s="29" t="s">
        <v>45</v>
      </c>
      <c r="C17" s="133">
        <v>0</v>
      </c>
      <c r="D17" s="133">
        <v>0</v>
      </c>
      <c r="E17" s="133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34">
        <f t="shared" si="0"/>
        <v>0</v>
      </c>
      <c r="M17" s="134">
        <f t="shared" si="1"/>
        <v>0</v>
      </c>
      <c r="N17" s="134">
        <f t="shared" si="2"/>
        <v>0</v>
      </c>
    </row>
    <row r="18" spans="1:14" ht="15">
      <c r="A18" s="5" t="s">
        <v>46</v>
      </c>
      <c r="B18" s="29" t="s">
        <v>47</v>
      </c>
      <c r="C18" s="133">
        <v>0</v>
      </c>
      <c r="D18" s="133">
        <v>0</v>
      </c>
      <c r="E18" s="133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34">
        <f t="shared" si="0"/>
        <v>0</v>
      </c>
      <c r="M18" s="134">
        <f t="shared" si="1"/>
        <v>0</v>
      </c>
      <c r="N18" s="134">
        <f t="shared" si="2"/>
        <v>0</v>
      </c>
    </row>
    <row r="19" spans="1:14" ht="15">
      <c r="A19" s="5" t="s">
        <v>48</v>
      </c>
      <c r="B19" s="29" t="s">
        <v>49</v>
      </c>
      <c r="C19" s="133">
        <v>0</v>
      </c>
      <c r="D19" s="133">
        <v>0</v>
      </c>
      <c r="E19" s="133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34">
        <f t="shared" si="0"/>
        <v>0</v>
      </c>
      <c r="M19" s="134">
        <f t="shared" si="1"/>
        <v>0</v>
      </c>
      <c r="N19" s="134">
        <f t="shared" si="2"/>
        <v>0</v>
      </c>
    </row>
    <row r="20" spans="1:14" ht="15">
      <c r="A20" s="5" t="s">
        <v>387</v>
      </c>
      <c r="B20" s="29" t="s">
        <v>50</v>
      </c>
      <c r="C20" s="133">
        <v>300000</v>
      </c>
      <c r="D20" s="133">
        <v>88286</v>
      </c>
      <c r="E20" s="147">
        <v>67805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34">
        <f t="shared" si="0"/>
        <v>300000</v>
      </c>
      <c r="M20" s="134">
        <f t="shared" si="1"/>
        <v>88286</v>
      </c>
      <c r="N20" s="134">
        <f t="shared" si="2"/>
        <v>67805</v>
      </c>
    </row>
    <row r="21" spans="1:14" s="132" customFormat="1" ht="15">
      <c r="A21" s="31" t="s">
        <v>326</v>
      </c>
      <c r="B21" s="32" t="s">
        <v>51</v>
      </c>
      <c r="C21" s="135">
        <f>SUM(C8:C20)</f>
        <v>24669478</v>
      </c>
      <c r="D21" s="135">
        <f>SUM(D8:D20)</f>
        <v>24186764</v>
      </c>
      <c r="E21" s="135">
        <f>SUM(E8:E20)</f>
        <v>24039562</v>
      </c>
      <c r="F21" s="136">
        <f>SUM(F20,F16)</f>
        <v>0</v>
      </c>
      <c r="G21" s="135">
        <f>SUM(G8:G20)</f>
        <v>0</v>
      </c>
      <c r="H21" s="135">
        <f>SUM(H8:H20)</f>
        <v>0</v>
      </c>
      <c r="I21" s="135">
        <f>SUM(I8:I20)</f>
        <v>0</v>
      </c>
      <c r="J21" s="135">
        <f>SUM(J8:J20)</f>
        <v>0</v>
      </c>
      <c r="K21" s="135">
        <f>SUM(K8:K20)</f>
        <v>0</v>
      </c>
      <c r="L21" s="138">
        <f t="shared" si="0"/>
        <v>24669478</v>
      </c>
      <c r="M21" s="138">
        <f t="shared" si="1"/>
        <v>24186764</v>
      </c>
      <c r="N21" s="138">
        <f t="shared" si="2"/>
        <v>24039562</v>
      </c>
    </row>
    <row r="22" spans="1:14" ht="15">
      <c r="A22" s="5" t="s">
        <v>52</v>
      </c>
      <c r="B22" s="29" t="s">
        <v>53</v>
      </c>
      <c r="C22" s="133">
        <v>0</v>
      </c>
      <c r="D22" s="133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34">
        <f>SUM(C22+F22+I22)</f>
        <v>0</v>
      </c>
      <c r="M22" s="134">
        <f t="shared" si="1"/>
        <v>0</v>
      </c>
      <c r="N22" s="134">
        <f t="shared" si="2"/>
        <v>0</v>
      </c>
    </row>
    <row r="23" spans="1:14" ht="33.75" customHeight="1">
      <c r="A23" s="5" t="s">
        <v>54</v>
      </c>
      <c r="B23" s="29" t="s">
        <v>55</v>
      </c>
      <c r="C23" s="133"/>
      <c r="D23" s="133">
        <v>48000</v>
      </c>
      <c r="E23" s="133">
        <v>48000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34">
        <f t="shared" si="0"/>
        <v>0</v>
      </c>
      <c r="M23" s="134">
        <f t="shared" si="1"/>
        <v>48000</v>
      </c>
      <c r="N23" s="134">
        <f t="shared" si="2"/>
        <v>48000</v>
      </c>
    </row>
    <row r="24" spans="1:14" ht="15">
      <c r="A24" s="6" t="s">
        <v>56</v>
      </c>
      <c r="B24" s="29" t="s">
        <v>57</v>
      </c>
      <c r="C24" s="133">
        <v>0</v>
      </c>
      <c r="D24" s="133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34">
        <f>SUM(C24+F24+I24)</f>
        <v>0</v>
      </c>
      <c r="M24" s="134">
        <f t="shared" si="1"/>
        <v>0</v>
      </c>
      <c r="N24" s="134">
        <f t="shared" si="2"/>
        <v>0</v>
      </c>
    </row>
    <row r="25" spans="1:14" s="132" customFormat="1" ht="15">
      <c r="A25" s="7" t="s">
        <v>327</v>
      </c>
      <c r="B25" s="32" t="s">
        <v>58</v>
      </c>
      <c r="C25" s="135">
        <f aca="true" t="shared" si="3" ref="C25:K25">SUM(C22:C24)</f>
        <v>0</v>
      </c>
      <c r="D25" s="135">
        <f t="shared" si="3"/>
        <v>48000</v>
      </c>
      <c r="E25" s="135">
        <f t="shared" si="3"/>
        <v>48000</v>
      </c>
      <c r="F25" s="135">
        <f>SUM(F22:F24)</f>
        <v>0</v>
      </c>
      <c r="G25" s="135">
        <f t="shared" si="3"/>
        <v>0</v>
      </c>
      <c r="H25" s="135">
        <f t="shared" si="3"/>
        <v>0</v>
      </c>
      <c r="I25" s="135">
        <f t="shared" si="3"/>
        <v>0</v>
      </c>
      <c r="J25" s="135">
        <f t="shared" si="3"/>
        <v>0</v>
      </c>
      <c r="K25" s="135">
        <f t="shared" si="3"/>
        <v>0</v>
      </c>
      <c r="L25" s="138">
        <f t="shared" si="0"/>
        <v>0</v>
      </c>
      <c r="M25" s="138">
        <f t="shared" si="1"/>
        <v>48000</v>
      </c>
      <c r="N25" s="138">
        <f t="shared" si="2"/>
        <v>48000</v>
      </c>
    </row>
    <row r="26" spans="1:14" s="132" customFormat="1" ht="15">
      <c r="A26" s="43" t="s">
        <v>417</v>
      </c>
      <c r="B26" s="44" t="s">
        <v>59</v>
      </c>
      <c r="C26" s="136">
        <f>SUM(C21+C25)</f>
        <v>24669478</v>
      </c>
      <c r="D26" s="136">
        <f>SUM(D21+D25)</f>
        <v>24234764</v>
      </c>
      <c r="E26" s="136">
        <f>SUM(E21+E25)</f>
        <v>24087562</v>
      </c>
      <c r="F26" s="136">
        <f aca="true" t="shared" si="4" ref="F26:K26">SUM(F25,F21)</f>
        <v>0</v>
      </c>
      <c r="G26" s="136">
        <f t="shared" si="4"/>
        <v>0</v>
      </c>
      <c r="H26" s="136">
        <f t="shared" si="4"/>
        <v>0</v>
      </c>
      <c r="I26" s="136">
        <f t="shared" si="4"/>
        <v>0</v>
      </c>
      <c r="J26" s="136">
        <f t="shared" si="4"/>
        <v>0</v>
      </c>
      <c r="K26" s="136">
        <f t="shared" si="4"/>
        <v>0</v>
      </c>
      <c r="L26" s="138">
        <f t="shared" si="0"/>
        <v>24669478</v>
      </c>
      <c r="M26" s="138">
        <f t="shared" si="1"/>
        <v>24234764</v>
      </c>
      <c r="N26" s="138">
        <f>SUM(E26+H26+K26)</f>
        <v>24087562</v>
      </c>
    </row>
    <row r="27" spans="1:14" s="132" customFormat="1" ht="15">
      <c r="A27" s="36" t="s">
        <v>388</v>
      </c>
      <c r="B27" s="44" t="s">
        <v>60</v>
      </c>
      <c r="C27" s="136">
        <v>4786720</v>
      </c>
      <c r="D27" s="136">
        <v>4576880</v>
      </c>
      <c r="E27" s="130">
        <v>4455465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8">
        <f t="shared" si="0"/>
        <v>4786720</v>
      </c>
      <c r="M27" s="138">
        <f t="shared" si="1"/>
        <v>4576880</v>
      </c>
      <c r="N27" s="138">
        <f t="shared" si="2"/>
        <v>4455465</v>
      </c>
    </row>
    <row r="28" spans="1:14" ht="15">
      <c r="A28" s="5" t="s">
        <v>61</v>
      </c>
      <c r="B28" s="29" t="s">
        <v>62</v>
      </c>
      <c r="C28" s="133">
        <v>750000</v>
      </c>
      <c r="D28" s="133">
        <v>493890</v>
      </c>
      <c r="E28" s="147">
        <v>440303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34">
        <f t="shared" si="0"/>
        <v>750000</v>
      </c>
      <c r="M28" s="134">
        <f t="shared" si="1"/>
        <v>493890</v>
      </c>
      <c r="N28" s="134">
        <f t="shared" si="2"/>
        <v>440303</v>
      </c>
    </row>
    <row r="29" spans="1:14" ht="15">
      <c r="A29" s="5" t="s">
        <v>63</v>
      </c>
      <c r="B29" s="29" t="s">
        <v>64</v>
      </c>
      <c r="C29" s="133">
        <v>660000</v>
      </c>
      <c r="D29" s="133">
        <v>576000</v>
      </c>
      <c r="E29" s="147">
        <v>574917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34">
        <f t="shared" si="0"/>
        <v>660000</v>
      </c>
      <c r="M29" s="134">
        <f t="shared" si="1"/>
        <v>576000</v>
      </c>
      <c r="N29" s="134">
        <f t="shared" si="2"/>
        <v>574917</v>
      </c>
    </row>
    <row r="30" spans="1:14" ht="15">
      <c r="A30" s="5" t="s">
        <v>65</v>
      </c>
      <c r="B30" s="29" t="s">
        <v>66</v>
      </c>
      <c r="C30" s="133">
        <v>0</v>
      </c>
      <c r="D30" s="133">
        <v>0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34">
        <f t="shared" si="0"/>
        <v>0</v>
      </c>
      <c r="M30" s="134">
        <f t="shared" si="1"/>
        <v>0</v>
      </c>
      <c r="N30" s="134">
        <f t="shared" si="2"/>
        <v>0</v>
      </c>
    </row>
    <row r="31" spans="1:14" s="132" customFormat="1" ht="15">
      <c r="A31" s="7" t="s">
        <v>328</v>
      </c>
      <c r="B31" s="32" t="s">
        <v>67</v>
      </c>
      <c r="C31" s="135">
        <f aca="true" t="shared" si="5" ref="C31:K31">SUM(C28:C30)</f>
        <v>1410000</v>
      </c>
      <c r="D31" s="135">
        <f t="shared" si="5"/>
        <v>1069890</v>
      </c>
      <c r="E31" s="135">
        <f t="shared" si="5"/>
        <v>1015220</v>
      </c>
      <c r="F31" s="135">
        <f t="shared" si="5"/>
        <v>0</v>
      </c>
      <c r="G31" s="135">
        <f t="shared" si="5"/>
        <v>0</v>
      </c>
      <c r="H31" s="135">
        <f t="shared" si="5"/>
        <v>0</v>
      </c>
      <c r="I31" s="135">
        <f t="shared" si="5"/>
        <v>0</v>
      </c>
      <c r="J31" s="135">
        <f t="shared" si="5"/>
        <v>0</v>
      </c>
      <c r="K31" s="135">
        <f t="shared" si="5"/>
        <v>0</v>
      </c>
      <c r="L31" s="138">
        <f t="shared" si="0"/>
        <v>1410000</v>
      </c>
      <c r="M31" s="138">
        <f t="shared" si="1"/>
        <v>1069890</v>
      </c>
      <c r="N31" s="138">
        <f t="shared" si="2"/>
        <v>1015220</v>
      </c>
    </row>
    <row r="32" spans="1:14" ht="15">
      <c r="A32" s="5" t="s">
        <v>68</v>
      </c>
      <c r="B32" s="29" t="s">
        <v>69</v>
      </c>
      <c r="C32" s="133">
        <v>0</v>
      </c>
      <c r="D32" s="133">
        <v>0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34">
        <f t="shared" si="0"/>
        <v>0</v>
      </c>
      <c r="M32" s="134">
        <f t="shared" si="1"/>
        <v>0</v>
      </c>
      <c r="N32" s="134">
        <f t="shared" si="2"/>
        <v>0</v>
      </c>
    </row>
    <row r="33" spans="1:14" ht="15">
      <c r="A33" s="5" t="s">
        <v>70</v>
      </c>
      <c r="B33" s="29" t="s">
        <v>71</v>
      </c>
      <c r="C33" s="133">
        <v>0</v>
      </c>
      <c r="D33" s="133">
        <v>0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34">
        <f t="shared" si="0"/>
        <v>0</v>
      </c>
      <c r="M33" s="134">
        <f t="shared" si="1"/>
        <v>0</v>
      </c>
      <c r="N33" s="134">
        <f t="shared" si="2"/>
        <v>0</v>
      </c>
    </row>
    <row r="34" spans="1:14" s="132" customFormat="1" ht="15" customHeight="1">
      <c r="A34" s="7" t="s">
        <v>418</v>
      </c>
      <c r="B34" s="32" t="s">
        <v>72</v>
      </c>
      <c r="C34" s="135">
        <f>SUM(C32:C33)</f>
        <v>0</v>
      </c>
      <c r="D34" s="135">
        <f>SUM(D32:D33)</f>
        <v>0</v>
      </c>
      <c r="E34" s="135">
        <f>SUM(E32:E33)</f>
        <v>0</v>
      </c>
      <c r="F34" s="135">
        <f aca="true" t="shared" si="6" ref="F34:K34">SUM(F32:F33)</f>
        <v>0</v>
      </c>
      <c r="G34" s="135">
        <f t="shared" si="6"/>
        <v>0</v>
      </c>
      <c r="H34" s="135">
        <f t="shared" si="6"/>
        <v>0</v>
      </c>
      <c r="I34" s="135">
        <f t="shared" si="6"/>
        <v>0</v>
      </c>
      <c r="J34" s="135">
        <f t="shared" si="6"/>
        <v>0</v>
      </c>
      <c r="K34" s="135">
        <f t="shared" si="6"/>
        <v>0</v>
      </c>
      <c r="L34" s="138">
        <f t="shared" si="0"/>
        <v>0</v>
      </c>
      <c r="M34" s="138">
        <f t="shared" si="1"/>
        <v>0</v>
      </c>
      <c r="N34" s="138">
        <f t="shared" si="2"/>
        <v>0</v>
      </c>
    </row>
    <row r="35" spans="1:14" ht="15">
      <c r="A35" s="5" t="s">
        <v>73</v>
      </c>
      <c r="B35" s="29" t="s">
        <v>74</v>
      </c>
      <c r="C35" s="133">
        <v>820000</v>
      </c>
      <c r="D35" s="133">
        <v>1120000</v>
      </c>
      <c r="E35" s="147">
        <v>800038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34">
        <f t="shared" si="0"/>
        <v>820000</v>
      </c>
      <c r="M35" s="134">
        <f t="shared" si="1"/>
        <v>1120000</v>
      </c>
      <c r="N35" s="134">
        <f t="shared" si="2"/>
        <v>800038</v>
      </c>
    </row>
    <row r="36" spans="1:14" ht="15">
      <c r="A36" s="5" t="s">
        <v>75</v>
      </c>
      <c r="B36" s="29" t="s">
        <v>76</v>
      </c>
      <c r="C36" s="133">
        <v>7968400</v>
      </c>
      <c r="D36" s="133">
        <v>6699240</v>
      </c>
      <c r="E36" s="147">
        <v>6416104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34">
        <f t="shared" si="0"/>
        <v>7968400</v>
      </c>
      <c r="M36" s="134">
        <f t="shared" si="1"/>
        <v>6699240</v>
      </c>
      <c r="N36" s="134">
        <f t="shared" si="2"/>
        <v>6416104</v>
      </c>
    </row>
    <row r="37" spans="1:14" ht="15">
      <c r="A37" s="5" t="s">
        <v>389</v>
      </c>
      <c r="B37" s="29" t="s">
        <v>77</v>
      </c>
      <c r="C37" s="133">
        <v>0</v>
      </c>
      <c r="D37" s="133">
        <v>0</v>
      </c>
      <c r="E37" s="133">
        <v>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34">
        <f t="shared" si="0"/>
        <v>0</v>
      </c>
      <c r="M37" s="134">
        <f t="shared" si="1"/>
        <v>0</v>
      </c>
      <c r="N37" s="134">
        <f t="shared" si="2"/>
        <v>0</v>
      </c>
    </row>
    <row r="38" spans="1:14" ht="15">
      <c r="A38" s="5" t="s">
        <v>78</v>
      </c>
      <c r="B38" s="29" t="s">
        <v>79</v>
      </c>
      <c r="C38" s="133">
        <v>100000</v>
      </c>
      <c r="D38" s="133">
        <v>38000</v>
      </c>
      <c r="E38" s="133">
        <v>19872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34">
        <f t="shared" si="0"/>
        <v>100000</v>
      </c>
      <c r="M38" s="134">
        <f t="shared" si="1"/>
        <v>38000</v>
      </c>
      <c r="N38" s="134">
        <f t="shared" si="2"/>
        <v>19872</v>
      </c>
    </row>
    <row r="39" spans="1:14" ht="15">
      <c r="A39" s="9" t="s">
        <v>390</v>
      </c>
      <c r="B39" s="29" t="s">
        <v>80</v>
      </c>
      <c r="C39" s="133">
        <v>0</v>
      </c>
      <c r="D39" s="133">
        <v>0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34">
        <f t="shared" si="0"/>
        <v>0</v>
      </c>
      <c r="M39" s="134">
        <f t="shared" si="1"/>
        <v>0</v>
      </c>
      <c r="N39" s="134">
        <f t="shared" si="2"/>
        <v>0</v>
      </c>
    </row>
    <row r="40" spans="1:14" ht="15">
      <c r="A40" s="6" t="s">
        <v>81</v>
      </c>
      <c r="B40" s="29" t="s">
        <v>82</v>
      </c>
      <c r="C40" s="133">
        <v>0</v>
      </c>
      <c r="D40" s="133">
        <v>139000</v>
      </c>
      <c r="E40" s="147">
        <v>139000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34">
        <f aca="true" t="shared" si="7" ref="L40:L71">SUM(C40+F40+I40)</f>
        <v>0</v>
      </c>
      <c r="M40" s="134">
        <f aca="true" t="shared" si="8" ref="M40:M71">SUM(D40+G40+J40)</f>
        <v>139000</v>
      </c>
      <c r="N40" s="134">
        <f aca="true" t="shared" si="9" ref="N40:N71">SUM(E40+H40+K40)</f>
        <v>139000</v>
      </c>
    </row>
    <row r="41" spans="1:14" ht="15">
      <c r="A41" s="5" t="s">
        <v>391</v>
      </c>
      <c r="B41" s="29" t="s">
        <v>83</v>
      </c>
      <c r="C41" s="133">
        <v>604000</v>
      </c>
      <c r="D41" s="133">
        <v>612610</v>
      </c>
      <c r="E41" s="147">
        <v>605267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34">
        <f t="shared" si="7"/>
        <v>604000</v>
      </c>
      <c r="M41" s="134">
        <f t="shared" si="8"/>
        <v>612610</v>
      </c>
      <c r="N41" s="134">
        <f t="shared" si="9"/>
        <v>605267</v>
      </c>
    </row>
    <row r="42" spans="1:14" s="132" customFormat="1" ht="15">
      <c r="A42" s="7" t="s">
        <v>329</v>
      </c>
      <c r="B42" s="32" t="s">
        <v>84</v>
      </c>
      <c r="C42" s="135">
        <f>SUM(C35:C41)</f>
        <v>9492400</v>
      </c>
      <c r="D42" s="135">
        <f>SUM(D35:D41)</f>
        <v>8608850</v>
      </c>
      <c r="E42" s="135">
        <f>SUM(E35:E41)</f>
        <v>7980281</v>
      </c>
      <c r="F42" s="135">
        <f aca="true" t="shared" si="10" ref="F42:K42">SUM(F35:F41)</f>
        <v>0</v>
      </c>
      <c r="G42" s="135">
        <f t="shared" si="10"/>
        <v>0</v>
      </c>
      <c r="H42" s="135">
        <f t="shared" si="10"/>
        <v>0</v>
      </c>
      <c r="I42" s="135">
        <f t="shared" si="10"/>
        <v>0</v>
      </c>
      <c r="J42" s="135">
        <f t="shared" si="10"/>
        <v>0</v>
      </c>
      <c r="K42" s="135">
        <f t="shared" si="10"/>
        <v>0</v>
      </c>
      <c r="L42" s="138">
        <f t="shared" si="7"/>
        <v>9492400</v>
      </c>
      <c r="M42" s="138">
        <f t="shared" si="8"/>
        <v>8608850</v>
      </c>
      <c r="N42" s="138">
        <f t="shared" si="9"/>
        <v>7980281</v>
      </c>
    </row>
    <row r="43" spans="1:14" ht="15">
      <c r="A43" s="5" t="s">
        <v>85</v>
      </c>
      <c r="B43" s="29" t="s">
        <v>86</v>
      </c>
      <c r="C43" s="133">
        <v>0</v>
      </c>
      <c r="D43" s="133">
        <v>0</v>
      </c>
      <c r="E43" s="133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34">
        <f t="shared" si="7"/>
        <v>0</v>
      </c>
      <c r="M43" s="134">
        <f t="shared" si="8"/>
        <v>0</v>
      </c>
      <c r="N43" s="134">
        <f t="shared" si="9"/>
        <v>0</v>
      </c>
    </row>
    <row r="44" spans="1:14" ht="15">
      <c r="A44" s="5" t="s">
        <v>87</v>
      </c>
      <c r="B44" s="29" t="s">
        <v>88</v>
      </c>
      <c r="C44" s="133">
        <v>0</v>
      </c>
      <c r="D44" s="133">
        <v>0</v>
      </c>
      <c r="E44" s="147">
        <v>0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34">
        <f t="shared" si="7"/>
        <v>0</v>
      </c>
      <c r="M44" s="134">
        <f t="shared" si="8"/>
        <v>0</v>
      </c>
      <c r="N44" s="134">
        <f t="shared" si="9"/>
        <v>0</v>
      </c>
    </row>
    <row r="45" spans="1:14" s="132" customFormat="1" ht="15">
      <c r="A45" s="7" t="s">
        <v>330</v>
      </c>
      <c r="B45" s="32" t="s">
        <v>89</v>
      </c>
      <c r="C45" s="135">
        <f>SUM(C43:C44)</f>
        <v>0</v>
      </c>
      <c r="D45" s="135">
        <f>SUM(D43:D44)</f>
        <v>0</v>
      </c>
      <c r="E45" s="135">
        <f>SUM(E43:E44)</f>
        <v>0</v>
      </c>
      <c r="F45" s="135">
        <f aca="true" t="shared" si="11" ref="F45:K45">SUM(F43:F44)</f>
        <v>0</v>
      </c>
      <c r="G45" s="135">
        <f t="shared" si="11"/>
        <v>0</v>
      </c>
      <c r="H45" s="135">
        <f t="shared" si="11"/>
        <v>0</v>
      </c>
      <c r="I45" s="135">
        <f t="shared" si="11"/>
        <v>0</v>
      </c>
      <c r="J45" s="135">
        <f t="shared" si="11"/>
        <v>0</v>
      </c>
      <c r="K45" s="135">
        <f t="shared" si="11"/>
        <v>0</v>
      </c>
      <c r="L45" s="138">
        <f t="shared" si="7"/>
        <v>0</v>
      </c>
      <c r="M45" s="138">
        <f t="shared" si="8"/>
        <v>0</v>
      </c>
      <c r="N45" s="138">
        <f t="shared" si="9"/>
        <v>0</v>
      </c>
    </row>
    <row r="46" spans="1:14" ht="15">
      <c r="A46" s="5" t="s">
        <v>90</v>
      </c>
      <c r="B46" s="29" t="s">
        <v>91</v>
      </c>
      <c r="C46" s="133">
        <v>2895858</v>
      </c>
      <c r="D46" s="133">
        <v>2467358</v>
      </c>
      <c r="E46" s="147">
        <v>2324351</v>
      </c>
      <c r="F46" s="147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34">
        <f t="shared" si="7"/>
        <v>2895858</v>
      </c>
      <c r="M46" s="134">
        <f t="shared" si="8"/>
        <v>2467358</v>
      </c>
      <c r="N46" s="134">
        <f t="shared" si="9"/>
        <v>2324351</v>
      </c>
    </row>
    <row r="47" spans="1:14" ht="15">
      <c r="A47" s="5" t="s">
        <v>92</v>
      </c>
      <c r="B47" s="29" t="s">
        <v>93</v>
      </c>
      <c r="C47" s="133">
        <v>0</v>
      </c>
      <c r="D47" s="133">
        <v>0</v>
      </c>
      <c r="E47" s="133">
        <v>0</v>
      </c>
      <c r="F47" s="147">
        <v>0</v>
      </c>
      <c r="G47" s="147">
        <v>0</v>
      </c>
      <c r="H47" s="147">
        <v>0</v>
      </c>
      <c r="I47" s="147">
        <v>0</v>
      </c>
      <c r="J47" s="147">
        <v>0</v>
      </c>
      <c r="K47" s="147">
        <v>0</v>
      </c>
      <c r="L47" s="134">
        <f t="shared" si="7"/>
        <v>0</v>
      </c>
      <c r="M47" s="134">
        <f t="shared" si="8"/>
        <v>0</v>
      </c>
      <c r="N47" s="134">
        <f t="shared" si="9"/>
        <v>0</v>
      </c>
    </row>
    <row r="48" spans="1:14" ht="15">
      <c r="A48" s="5" t="s">
        <v>392</v>
      </c>
      <c r="B48" s="29" t="s">
        <v>94</v>
      </c>
      <c r="C48" s="133">
        <v>0</v>
      </c>
      <c r="D48" s="133">
        <v>0</v>
      </c>
      <c r="E48" s="133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34">
        <f t="shared" si="7"/>
        <v>0</v>
      </c>
      <c r="M48" s="134">
        <f t="shared" si="8"/>
        <v>0</v>
      </c>
      <c r="N48" s="134">
        <f t="shared" si="9"/>
        <v>0</v>
      </c>
    </row>
    <row r="49" spans="1:14" ht="15">
      <c r="A49" s="5" t="s">
        <v>393</v>
      </c>
      <c r="B49" s="29" t="s">
        <v>95</v>
      </c>
      <c r="C49" s="133">
        <v>0</v>
      </c>
      <c r="D49" s="133">
        <v>0</v>
      </c>
      <c r="E49" s="133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34">
        <f t="shared" si="7"/>
        <v>0</v>
      </c>
      <c r="M49" s="134">
        <f t="shared" si="8"/>
        <v>0</v>
      </c>
      <c r="N49" s="134">
        <f t="shared" si="9"/>
        <v>0</v>
      </c>
    </row>
    <row r="50" spans="1:14" ht="15">
      <c r="A50" s="5" t="s">
        <v>96</v>
      </c>
      <c r="B50" s="29" t="s">
        <v>97</v>
      </c>
      <c r="C50" s="133">
        <v>10000</v>
      </c>
      <c r="D50" s="133">
        <v>10000</v>
      </c>
      <c r="E50" s="147">
        <v>9800</v>
      </c>
      <c r="F50" s="147">
        <v>0</v>
      </c>
      <c r="G50" s="147">
        <v>0</v>
      </c>
      <c r="H50" s="147">
        <v>0</v>
      </c>
      <c r="I50" s="147">
        <v>0</v>
      </c>
      <c r="J50" s="147">
        <v>0</v>
      </c>
      <c r="K50" s="147">
        <v>0</v>
      </c>
      <c r="L50" s="134">
        <f t="shared" si="7"/>
        <v>10000</v>
      </c>
      <c r="M50" s="134">
        <f t="shared" si="8"/>
        <v>10000</v>
      </c>
      <c r="N50" s="134">
        <f t="shared" si="9"/>
        <v>9800</v>
      </c>
    </row>
    <row r="51" spans="1:14" s="132" customFormat="1" ht="15">
      <c r="A51" s="7" t="s">
        <v>331</v>
      </c>
      <c r="B51" s="32" t="s">
        <v>98</v>
      </c>
      <c r="C51" s="135">
        <f>SUM(C46:C50)</f>
        <v>2905858</v>
      </c>
      <c r="D51" s="135">
        <f>SUM(D46:D50)</f>
        <v>2477358</v>
      </c>
      <c r="E51" s="135">
        <f>SUM(E46:E50)</f>
        <v>2334151</v>
      </c>
      <c r="F51" s="135">
        <f aca="true" t="shared" si="12" ref="F51:K51">SUM(F46:F50)</f>
        <v>0</v>
      </c>
      <c r="G51" s="135">
        <f t="shared" si="12"/>
        <v>0</v>
      </c>
      <c r="H51" s="135">
        <f t="shared" si="12"/>
        <v>0</v>
      </c>
      <c r="I51" s="135">
        <f t="shared" si="12"/>
        <v>0</v>
      </c>
      <c r="J51" s="135">
        <f t="shared" si="12"/>
        <v>0</v>
      </c>
      <c r="K51" s="135">
        <f t="shared" si="12"/>
        <v>0</v>
      </c>
      <c r="L51" s="138">
        <f t="shared" si="7"/>
        <v>2905858</v>
      </c>
      <c r="M51" s="138">
        <f t="shared" si="8"/>
        <v>2477358</v>
      </c>
      <c r="N51" s="138">
        <f t="shared" si="9"/>
        <v>2334151</v>
      </c>
    </row>
    <row r="52" spans="1:14" s="132" customFormat="1" ht="15">
      <c r="A52" s="36" t="s">
        <v>332</v>
      </c>
      <c r="B52" s="44" t="s">
        <v>99</v>
      </c>
      <c r="C52" s="136">
        <f>SUM(C31+C34+C42+C45+C51)</f>
        <v>13808258</v>
      </c>
      <c r="D52" s="136">
        <f>SUM(D31+D34+D42+D45+D51)</f>
        <v>12156098</v>
      </c>
      <c r="E52" s="136">
        <f>SUM(E31+E34+E42+E45+E51)</f>
        <v>11329652</v>
      </c>
      <c r="F52" s="136">
        <f aca="true" t="shared" si="13" ref="F52:K52">SUM(F31+F34+F42+F45+F51)</f>
        <v>0</v>
      </c>
      <c r="G52" s="136">
        <f t="shared" si="13"/>
        <v>0</v>
      </c>
      <c r="H52" s="136">
        <f t="shared" si="13"/>
        <v>0</v>
      </c>
      <c r="I52" s="136">
        <f t="shared" si="13"/>
        <v>0</v>
      </c>
      <c r="J52" s="136">
        <f t="shared" si="13"/>
        <v>0</v>
      </c>
      <c r="K52" s="136">
        <f t="shared" si="13"/>
        <v>0</v>
      </c>
      <c r="L52" s="138">
        <f t="shared" si="7"/>
        <v>13808258</v>
      </c>
      <c r="M52" s="138">
        <f t="shared" si="8"/>
        <v>12156098</v>
      </c>
      <c r="N52" s="138">
        <f t="shared" si="9"/>
        <v>11329652</v>
      </c>
    </row>
    <row r="53" spans="1:14" ht="15">
      <c r="A53" s="12" t="s">
        <v>100</v>
      </c>
      <c r="B53" s="29" t="s">
        <v>101</v>
      </c>
      <c r="C53" s="133">
        <v>0</v>
      </c>
      <c r="D53" s="133">
        <v>0</v>
      </c>
      <c r="E53" s="147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34">
        <f t="shared" si="7"/>
        <v>0</v>
      </c>
      <c r="M53" s="134">
        <f t="shared" si="8"/>
        <v>0</v>
      </c>
      <c r="N53" s="134">
        <f t="shared" si="9"/>
        <v>0</v>
      </c>
    </row>
    <row r="54" spans="1:14" ht="15">
      <c r="A54" s="12" t="s">
        <v>333</v>
      </c>
      <c r="B54" s="29" t="s">
        <v>102</v>
      </c>
      <c r="C54" s="133">
        <v>0</v>
      </c>
      <c r="D54" s="133">
        <v>0</v>
      </c>
      <c r="E54" s="147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34">
        <f t="shared" si="7"/>
        <v>0</v>
      </c>
      <c r="M54" s="134">
        <f t="shared" si="8"/>
        <v>0</v>
      </c>
      <c r="N54" s="134">
        <f t="shared" si="9"/>
        <v>0</v>
      </c>
    </row>
    <row r="55" spans="1:14" ht="15">
      <c r="A55" s="16" t="s">
        <v>394</v>
      </c>
      <c r="B55" s="29" t="s">
        <v>103</v>
      </c>
      <c r="C55" s="133">
        <v>0</v>
      </c>
      <c r="D55" s="133">
        <v>0</v>
      </c>
      <c r="E55" s="147">
        <v>0</v>
      </c>
      <c r="F55" s="147">
        <v>0</v>
      </c>
      <c r="G55" s="147">
        <v>0</v>
      </c>
      <c r="H55" s="147">
        <v>0</v>
      </c>
      <c r="I55" s="147">
        <v>0</v>
      </c>
      <c r="J55" s="147">
        <v>0</v>
      </c>
      <c r="K55" s="147">
        <v>0</v>
      </c>
      <c r="L55" s="134">
        <f t="shared" si="7"/>
        <v>0</v>
      </c>
      <c r="M55" s="134">
        <f t="shared" si="8"/>
        <v>0</v>
      </c>
      <c r="N55" s="134">
        <f t="shared" si="9"/>
        <v>0</v>
      </c>
    </row>
    <row r="56" spans="1:14" ht="15">
      <c r="A56" s="16" t="s">
        <v>395</v>
      </c>
      <c r="B56" s="29" t="s">
        <v>104</v>
      </c>
      <c r="C56" s="133">
        <v>0</v>
      </c>
      <c r="D56" s="133">
        <v>0</v>
      </c>
      <c r="E56" s="147">
        <v>0</v>
      </c>
      <c r="F56" s="147">
        <v>0</v>
      </c>
      <c r="G56" s="147">
        <v>0</v>
      </c>
      <c r="H56" s="147">
        <v>0</v>
      </c>
      <c r="I56" s="147">
        <v>0</v>
      </c>
      <c r="J56" s="147">
        <v>0</v>
      </c>
      <c r="K56" s="147">
        <v>0</v>
      </c>
      <c r="L56" s="134">
        <f t="shared" si="7"/>
        <v>0</v>
      </c>
      <c r="M56" s="134">
        <f t="shared" si="8"/>
        <v>0</v>
      </c>
      <c r="N56" s="134">
        <f t="shared" si="9"/>
        <v>0</v>
      </c>
    </row>
    <row r="57" spans="1:14" ht="15">
      <c r="A57" s="16" t="s">
        <v>396</v>
      </c>
      <c r="B57" s="29" t="s">
        <v>105</v>
      </c>
      <c r="C57" s="133">
        <v>0</v>
      </c>
      <c r="D57" s="133">
        <v>0</v>
      </c>
      <c r="E57" s="147">
        <v>0</v>
      </c>
      <c r="F57" s="147">
        <v>0</v>
      </c>
      <c r="G57" s="147">
        <v>0</v>
      </c>
      <c r="H57" s="147">
        <v>0</v>
      </c>
      <c r="I57" s="147">
        <v>0</v>
      </c>
      <c r="J57" s="147">
        <v>0</v>
      </c>
      <c r="K57" s="147">
        <v>0</v>
      </c>
      <c r="L57" s="134">
        <f t="shared" si="7"/>
        <v>0</v>
      </c>
      <c r="M57" s="134">
        <f t="shared" si="8"/>
        <v>0</v>
      </c>
      <c r="N57" s="134">
        <f t="shared" si="9"/>
        <v>0</v>
      </c>
    </row>
    <row r="58" spans="1:14" ht="15">
      <c r="A58" s="12" t="s">
        <v>397</v>
      </c>
      <c r="B58" s="29" t="s">
        <v>106</v>
      </c>
      <c r="C58" s="133">
        <v>0</v>
      </c>
      <c r="D58" s="133">
        <v>0</v>
      </c>
      <c r="E58" s="147">
        <v>0</v>
      </c>
      <c r="F58" s="147">
        <v>0</v>
      </c>
      <c r="G58" s="147">
        <v>0</v>
      </c>
      <c r="H58" s="147">
        <v>0</v>
      </c>
      <c r="I58" s="147">
        <v>0</v>
      </c>
      <c r="J58" s="147">
        <v>0</v>
      </c>
      <c r="K58" s="147">
        <v>0</v>
      </c>
      <c r="L58" s="134">
        <f t="shared" si="7"/>
        <v>0</v>
      </c>
      <c r="M58" s="134">
        <f t="shared" si="8"/>
        <v>0</v>
      </c>
      <c r="N58" s="134">
        <f t="shared" si="9"/>
        <v>0</v>
      </c>
    </row>
    <row r="59" spans="1:14" ht="15">
      <c r="A59" s="12" t="s">
        <v>398</v>
      </c>
      <c r="B59" s="29" t="s">
        <v>107</v>
      </c>
      <c r="C59" s="133">
        <v>0</v>
      </c>
      <c r="D59" s="133">
        <v>0</v>
      </c>
      <c r="E59" s="147">
        <v>0</v>
      </c>
      <c r="F59" s="147">
        <v>0</v>
      </c>
      <c r="G59" s="147">
        <v>0</v>
      </c>
      <c r="H59" s="147">
        <v>0</v>
      </c>
      <c r="I59" s="147">
        <v>0</v>
      </c>
      <c r="J59" s="147">
        <v>0</v>
      </c>
      <c r="K59" s="147">
        <v>0</v>
      </c>
      <c r="L59" s="134">
        <f t="shared" si="7"/>
        <v>0</v>
      </c>
      <c r="M59" s="134">
        <f t="shared" si="8"/>
        <v>0</v>
      </c>
      <c r="N59" s="134">
        <f t="shared" si="9"/>
        <v>0</v>
      </c>
    </row>
    <row r="60" spans="1:14" ht="15">
      <c r="A60" s="12" t="s">
        <v>399</v>
      </c>
      <c r="B60" s="29" t="s">
        <v>108</v>
      </c>
      <c r="C60" s="133">
        <v>0</v>
      </c>
      <c r="D60" s="133">
        <v>0</v>
      </c>
      <c r="E60" s="147">
        <v>0</v>
      </c>
      <c r="F60" s="147">
        <v>0</v>
      </c>
      <c r="G60" s="147">
        <v>0</v>
      </c>
      <c r="H60" s="147">
        <v>0</v>
      </c>
      <c r="I60" s="147">
        <v>0</v>
      </c>
      <c r="J60" s="147">
        <v>0</v>
      </c>
      <c r="K60" s="147">
        <v>0</v>
      </c>
      <c r="L60" s="134">
        <f t="shared" si="7"/>
        <v>0</v>
      </c>
      <c r="M60" s="134">
        <f t="shared" si="8"/>
        <v>0</v>
      </c>
      <c r="N60" s="134">
        <f t="shared" si="9"/>
        <v>0</v>
      </c>
    </row>
    <row r="61" spans="1:14" s="132" customFormat="1" ht="15">
      <c r="A61" s="41" t="s">
        <v>361</v>
      </c>
      <c r="B61" s="44" t="s">
        <v>109</v>
      </c>
      <c r="C61" s="136">
        <f>SUM(C53:C60)</f>
        <v>0</v>
      </c>
      <c r="D61" s="136">
        <f>SUM(D53:D60)</f>
        <v>0</v>
      </c>
      <c r="E61" s="136">
        <f>SUM(E53:E60)</f>
        <v>0</v>
      </c>
      <c r="F61" s="136">
        <f aca="true" t="shared" si="14" ref="F61:K61">SUM(F53:F60)</f>
        <v>0</v>
      </c>
      <c r="G61" s="136">
        <f t="shared" si="14"/>
        <v>0</v>
      </c>
      <c r="H61" s="136">
        <f t="shared" si="14"/>
        <v>0</v>
      </c>
      <c r="I61" s="136">
        <f t="shared" si="14"/>
        <v>0</v>
      </c>
      <c r="J61" s="136">
        <f t="shared" si="14"/>
        <v>0</v>
      </c>
      <c r="K61" s="136">
        <f t="shared" si="14"/>
        <v>0</v>
      </c>
      <c r="L61" s="138">
        <f t="shared" si="7"/>
        <v>0</v>
      </c>
      <c r="M61" s="138">
        <f t="shared" si="8"/>
        <v>0</v>
      </c>
      <c r="N61" s="138">
        <f t="shared" si="9"/>
        <v>0</v>
      </c>
    </row>
    <row r="62" spans="1:14" ht="15">
      <c r="A62" s="11" t="s">
        <v>400</v>
      </c>
      <c r="B62" s="29" t="s">
        <v>110</v>
      </c>
      <c r="C62" s="133">
        <v>0</v>
      </c>
      <c r="D62" s="133">
        <v>0</v>
      </c>
      <c r="E62" s="147">
        <v>0</v>
      </c>
      <c r="F62" s="147">
        <v>0</v>
      </c>
      <c r="G62" s="147">
        <v>0</v>
      </c>
      <c r="H62" s="147">
        <v>0</v>
      </c>
      <c r="I62" s="147">
        <v>0</v>
      </c>
      <c r="J62" s="147">
        <v>0</v>
      </c>
      <c r="K62" s="147">
        <v>0</v>
      </c>
      <c r="L62" s="134">
        <f t="shared" si="7"/>
        <v>0</v>
      </c>
      <c r="M62" s="134">
        <f t="shared" si="8"/>
        <v>0</v>
      </c>
      <c r="N62" s="134">
        <f t="shared" si="9"/>
        <v>0</v>
      </c>
    </row>
    <row r="63" spans="1:14" ht="15">
      <c r="A63" s="11" t="s">
        <v>111</v>
      </c>
      <c r="B63" s="29" t="s">
        <v>112</v>
      </c>
      <c r="C63" s="133">
        <v>0</v>
      </c>
      <c r="D63" s="133">
        <v>0</v>
      </c>
      <c r="E63" s="147">
        <v>0</v>
      </c>
      <c r="F63" s="147">
        <v>0</v>
      </c>
      <c r="G63" s="147">
        <v>0</v>
      </c>
      <c r="H63" s="147">
        <v>0</v>
      </c>
      <c r="I63" s="147">
        <v>0</v>
      </c>
      <c r="J63" s="147">
        <v>0</v>
      </c>
      <c r="K63" s="147">
        <v>0</v>
      </c>
      <c r="L63" s="134">
        <f t="shared" si="7"/>
        <v>0</v>
      </c>
      <c r="M63" s="134">
        <f t="shared" si="8"/>
        <v>0</v>
      </c>
      <c r="N63" s="134">
        <f t="shared" si="9"/>
        <v>0</v>
      </c>
    </row>
    <row r="64" spans="1:14" ht="30">
      <c r="A64" s="11" t="s">
        <v>113</v>
      </c>
      <c r="B64" s="29" t="s">
        <v>114</v>
      </c>
      <c r="C64" s="133">
        <v>0</v>
      </c>
      <c r="D64" s="133">
        <v>0</v>
      </c>
      <c r="E64" s="147">
        <v>0</v>
      </c>
      <c r="F64" s="147">
        <v>0</v>
      </c>
      <c r="G64" s="147">
        <v>0</v>
      </c>
      <c r="H64" s="147">
        <v>0</v>
      </c>
      <c r="I64" s="147">
        <v>0</v>
      </c>
      <c r="J64" s="147">
        <v>0</v>
      </c>
      <c r="K64" s="147">
        <v>0</v>
      </c>
      <c r="L64" s="134">
        <f t="shared" si="7"/>
        <v>0</v>
      </c>
      <c r="M64" s="134">
        <f t="shared" si="8"/>
        <v>0</v>
      </c>
      <c r="N64" s="134">
        <f t="shared" si="9"/>
        <v>0</v>
      </c>
    </row>
    <row r="65" spans="1:14" ht="30">
      <c r="A65" s="11" t="s">
        <v>362</v>
      </c>
      <c r="B65" s="29" t="s">
        <v>115</v>
      </c>
      <c r="C65" s="133">
        <v>0</v>
      </c>
      <c r="D65" s="133">
        <v>0</v>
      </c>
      <c r="E65" s="147">
        <v>0</v>
      </c>
      <c r="F65" s="147">
        <v>0</v>
      </c>
      <c r="G65" s="147">
        <v>0</v>
      </c>
      <c r="H65" s="147">
        <v>0</v>
      </c>
      <c r="I65" s="147">
        <v>0</v>
      </c>
      <c r="J65" s="147">
        <v>0</v>
      </c>
      <c r="K65" s="147">
        <v>0</v>
      </c>
      <c r="L65" s="134">
        <f t="shared" si="7"/>
        <v>0</v>
      </c>
      <c r="M65" s="134">
        <f t="shared" si="8"/>
        <v>0</v>
      </c>
      <c r="N65" s="134">
        <f t="shared" si="9"/>
        <v>0</v>
      </c>
    </row>
    <row r="66" spans="1:14" ht="30">
      <c r="A66" s="11" t="s">
        <v>401</v>
      </c>
      <c r="B66" s="29" t="s">
        <v>116</v>
      </c>
      <c r="C66" s="133">
        <v>0</v>
      </c>
      <c r="D66" s="133">
        <v>0</v>
      </c>
      <c r="E66" s="147">
        <v>0</v>
      </c>
      <c r="F66" s="147">
        <v>0</v>
      </c>
      <c r="G66" s="147">
        <v>0</v>
      </c>
      <c r="H66" s="147">
        <v>0</v>
      </c>
      <c r="I66" s="147">
        <v>0</v>
      </c>
      <c r="J66" s="147">
        <v>0</v>
      </c>
      <c r="K66" s="147">
        <v>0</v>
      </c>
      <c r="L66" s="134">
        <f t="shared" si="7"/>
        <v>0</v>
      </c>
      <c r="M66" s="134">
        <f t="shared" si="8"/>
        <v>0</v>
      </c>
      <c r="N66" s="134">
        <f t="shared" si="9"/>
        <v>0</v>
      </c>
    </row>
    <row r="67" spans="1:14" ht="15">
      <c r="A67" s="11" t="s">
        <v>364</v>
      </c>
      <c r="B67" s="29" t="s">
        <v>117</v>
      </c>
      <c r="C67" s="133">
        <v>0</v>
      </c>
      <c r="D67" s="133">
        <v>0</v>
      </c>
      <c r="E67" s="147">
        <v>0</v>
      </c>
      <c r="F67" s="147">
        <v>0</v>
      </c>
      <c r="G67" s="147">
        <v>0</v>
      </c>
      <c r="H67" s="147">
        <v>0</v>
      </c>
      <c r="I67" s="147">
        <v>0</v>
      </c>
      <c r="J67" s="147">
        <v>0</v>
      </c>
      <c r="K67" s="147">
        <v>0</v>
      </c>
      <c r="L67" s="134">
        <f t="shared" si="7"/>
        <v>0</v>
      </c>
      <c r="M67" s="134">
        <f t="shared" si="8"/>
        <v>0</v>
      </c>
      <c r="N67" s="134">
        <f t="shared" si="9"/>
        <v>0</v>
      </c>
    </row>
    <row r="68" spans="1:14" ht="30">
      <c r="A68" s="11" t="s">
        <v>402</v>
      </c>
      <c r="B68" s="29" t="s">
        <v>118</v>
      </c>
      <c r="C68" s="133">
        <v>0</v>
      </c>
      <c r="D68" s="133">
        <v>0</v>
      </c>
      <c r="E68" s="147">
        <v>0</v>
      </c>
      <c r="F68" s="147">
        <v>0</v>
      </c>
      <c r="G68" s="147">
        <v>0</v>
      </c>
      <c r="H68" s="147">
        <v>0</v>
      </c>
      <c r="I68" s="147">
        <v>0</v>
      </c>
      <c r="J68" s="147">
        <v>0</v>
      </c>
      <c r="K68" s="147">
        <v>0</v>
      </c>
      <c r="L68" s="134">
        <f t="shared" si="7"/>
        <v>0</v>
      </c>
      <c r="M68" s="134">
        <f t="shared" si="8"/>
        <v>0</v>
      </c>
      <c r="N68" s="134">
        <f t="shared" si="9"/>
        <v>0</v>
      </c>
    </row>
    <row r="69" spans="1:14" ht="30">
      <c r="A69" s="11" t="s">
        <v>403</v>
      </c>
      <c r="B69" s="29" t="s">
        <v>119</v>
      </c>
      <c r="C69" s="133">
        <v>0</v>
      </c>
      <c r="D69" s="133">
        <v>0</v>
      </c>
      <c r="E69" s="147">
        <v>0</v>
      </c>
      <c r="F69" s="147">
        <v>0</v>
      </c>
      <c r="G69" s="147">
        <v>0</v>
      </c>
      <c r="H69" s="147">
        <v>0</v>
      </c>
      <c r="I69" s="147">
        <v>0</v>
      </c>
      <c r="J69" s="147">
        <v>0</v>
      </c>
      <c r="K69" s="147">
        <v>0</v>
      </c>
      <c r="L69" s="134">
        <f t="shared" si="7"/>
        <v>0</v>
      </c>
      <c r="M69" s="134">
        <f t="shared" si="8"/>
        <v>0</v>
      </c>
      <c r="N69" s="134">
        <f t="shared" si="9"/>
        <v>0</v>
      </c>
    </row>
    <row r="70" spans="1:14" ht="15">
      <c r="A70" s="11" t="s">
        <v>120</v>
      </c>
      <c r="B70" s="29" t="s">
        <v>121</v>
      </c>
      <c r="C70" s="133">
        <v>0</v>
      </c>
      <c r="D70" s="133">
        <v>0</v>
      </c>
      <c r="E70" s="147">
        <v>0</v>
      </c>
      <c r="F70" s="147">
        <v>0</v>
      </c>
      <c r="G70" s="147">
        <v>0</v>
      </c>
      <c r="H70" s="147">
        <v>0</v>
      </c>
      <c r="I70" s="147">
        <v>0</v>
      </c>
      <c r="J70" s="147">
        <v>0</v>
      </c>
      <c r="K70" s="147">
        <v>0</v>
      </c>
      <c r="L70" s="134">
        <f t="shared" si="7"/>
        <v>0</v>
      </c>
      <c r="M70" s="134">
        <f t="shared" si="8"/>
        <v>0</v>
      </c>
      <c r="N70" s="134">
        <f t="shared" si="9"/>
        <v>0</v>
      </c>
    </row>
    <row r="71" spans="1:14" ht="15">
      <c r="A71" s="19" t="s">
        <v>122</v>
      </c>
      <c r="B71" s="29" t="s">
        <v>123</v>
      </c>
      <c r="C71" s="133">
        <v>0</v>
      </c>
      <c r="D71" s="133">
        <v>0</v>
      </c>
      <c r="E71" s="147">
        <v>0</v>
      </c>
      <c r="F71" s="147">
        <v>0</v>
      </c>
      <c r="G71" s="147">
        <v>0</v>
      </c>
      <c r="H71" s="147">
        <v>0</v>
      </c>
      <c r="I71" s="147">
        <v>0</v>
      </c>
      <c r="J71" s="147">
        <v>0</v>
      </c>
      <c r="K71" s="147">
        <v>0</v>
      </c>
      <c r="L71" s="134">
        <f t="shared" si="7"/>
        <v>0</v>
      </c>
      <c r="M71" s="134">
        <f t="shared" si="8"/>
        <v>0</v>
      </c>
      <c r="N71" s="134">
        <f t="shared" si="9"/>
        <v>0</v>
      </c>
    </row>
    <row r="72" spans="1:14" ht="15">
      <c r="A72" s="11" t="s">
        <v>404</v>
      </c>
      <c r="B72" s="29" t="s">
        <v>124</v>
      </c>
      <c r="C72" s="133">
        <v>0</v>
      </c>
      <c r="D72" s="133">
        <v>0</v>
      </c>
      <c r="E72" s="147">
        <v>0</v>
      </c>
      <c r="F72" s="147">
        <v>0</v>
      </c>
      <c r="G72" s="147">
        <v>0</v>
      </c>
      <c r="H72" s="147">
        <v>0</v>
      </c>
      <c r="I72" s="147">
        <v>0</v>
      </c>
      <c r="J72" s="147">
        <v>0</v>
      </c>
      <c r="K72" s="147">
        <v>0</v>
      </c>
      <c r="L72" s="134">
        <f aca="true" t="shared" si="15" ref="L72:L103">SUM(C72+F72+I72)</f>
        <v>0</v>
      </c>
      <c r="M72" s="134">
        <f aca="true" t="shared" si="16" ref="M72:M103">SUM(D72+G72+J72)</f>
        <v>0</v>
      </c>
      <c r="N72" s="134">
        <f aca="true" t="shared" si="17" ref="N72:N103">SUM(E72+H72+K72)</f>
        <v>0</v>
      </c>
    </row>
    <row r="73" spans="1:14" ht="15">
      <c r="A73" s="19" t="s">
        <v>584</v>
      </c>
      <c r="B73" s="29" t="s">
        <v>839</v>
      </c>
      <c r="C73" s="133">
        <v>0</v>
      </c>
      <c r="D73" s="133">
        <v>0</v>
      </c>
      <c r="E73" s="147">
        <v>0</v>
      </c>
      <c r="F73" s="147">
        <v>0</v>
      </c>
      <c r="G73" s="147">
        <v>0</v>
      </c>
      <c r="H73" s="147">
        <v>0</v>
      </c>
      <c r="I73" s="147">
        <v>0</v>
      </c>
      <c r="J73" s="147">
        <v>0</v>
      </c>
      <c r="K73" s="147">
        <v>0</v>
      </c>
      <c r="L73" s="134">
        <f t="shared" si="15"/>
        <v>0</v>
      </c>
      <c r="M73" s="134">
        <f t="shared" si="16"/>
        <v>0</v>
      </c>
      <c r="N73" s="134">
        <f t="shared" si="17"/>
        <v>0</v>
      </c>
    </row>
    <row r="74" spans="1:14" ht="15">
      <c r="A74" s="19" t="s">
        <v>585</v>
      </c>
      <c r="B74" s="29" t="s">
        <v>839</v>
      </c>
      <c r="C74" s="133">
        <v>0</v>
      </c>
      <c r="D74" s="133">
        <v>0</v>
      </c>
      <c r="E74" s="147">
        <v>0</v>
      </c>
      <c r="F74" s="147">
        <v>0</v>
      </c>
      <c r="G74" s="147">
        <v>0</v>
      </c>
      <c r="H74" s="147">
        <v>0</v>
      </c>
      <c r="I74" s="147">
        <v>0</v>
      </c>
      <c r="J74" s="147">
        <v>0</v>
      </c>
      <c r="K74" s="147">
        <v>0</v>
      </c>
      <c r="L74" s="134">
        <f t="shared" si="15"/>
        <v>0</v>
      </c>
      <c r="M74" s="134">
        <f t="shared" si="16"/>
        <v>0</v>
      </c>
      <c r="N74" s="134">
        <f t="shared" si="17"/>
        <v>0</v>
      </c>
    </row>
    <row r="75" spans="1:14" ht="15">
      <c r="A75" s="41" t="s">
        <v>367</v>
      </c>
      <c r="B75" s="44" t="s">
        <v>125</v>
      </c>
      <c r="C75" s="136">
        <f>SUM(C62:C74)</f>
        <v>0</v>
      </c>
      <c r="D75" s="136">
        <f>SUM(D62:D74)</f>
        <v>0</v>
      </c>
      <c r="E75" s="136">
        <f>SUM(E62:E74)</f>
        <v>0</v>
      </c>
      <c r="F75" s="136">
        <f aca="true" t="shared" si="18" ref="F75:K75">SUM(F62:F74)</f>
        <v>0</v>
      </c>
      <c r="G75" s="136">
        <f t="shared" si="18"/>
        <v>0</v>
      </c>
      <c r="H75" s="136">
        <f t="shared" si="18"/>
        <v>0</v>
      </c>
      <c r="I75" s="136">
        <f t="shared" si="18"/>
        <v>0</v>
      </c>
      <c r="J75" s="136">
        <f t="shared" si="18"/>
        <v>0</v>
      </c>
      <c r="K75" s="136">
        <f t="shared" si="18"/>
        <v>0</v>
      </c>
      <c r="L75" s="134">
        <f t="shared" si="15"/>
        <v>0</v>
      </c>
      <c r="M75" s="134">
        <f t="shared" si="16"/>
        <v>0</v>
      </c>
      <c r="N75" s="134">
        <f t="shared" si="17"/>
        <v>0</v>
      </c>
    </row>
    <row r="76" spans="1:14" s="132" customFormat="1" ht="15.75">
      <c r="A76" s="94" t="s">
        <v>530</v>
      </c>
      <c r="B76" s="95"/>
      <c r="C76" s="139">
        <f>SUM(C21+C27+C52+C61+C75)</f>
        <v>43264456</v>
      </c>
      <c r="D76" s="139">
        <f>SUM(D21+D27+D52+D61+D75)</f>
        <v>40919742</v>
      </c>
      <c r="E76" s="139">
        <f>SUM(E26+E27+E52+E61+E75)</f>
        <v>39872679</v>
      </c>
      <c r="F76" s="139">
        <f aca="true" t="shared" si="19" ref="F76:K76">SUM(F21+F27+F52+F61+F75)</f>
        <v>0</v>
      </c>
      <c r="G76" s="139">
        <f t="shared" si="19"/>
        <v>0</v>
      </c>
      <c r="H76" s="139">
        <f t="shared" si="19"/>
        <v>0</v>
      </c>
      <c r="I76" s="139">
        <f t="shared" si="19"/>
        <v>0</v>
      </c>
      <c r="J76" s="139">
        <f t="shared" si="19"/>
        <v>0</v>
      </c>
      <c r="K76" s="139">
        <f t="shared" si="19"/>
        <v>0</v>
      </c>
      <c r="L76" s="174">
        <f t="shared" si="15"/>
        <v>43264456</v>
      </c>
      <c r="M76" s="174">
        <f t="shared" si="16"/>
        <v>40919742</v>
      </c>
      <c r="N76" s="174">
        <f>SUM(E76+H76+K76)</f>
        <v>39872679</v>
      </c>
    </row>
    <row r="77" spans="1:14" ht="15">
      <c r="A77" s="33" t="s">
        <v>126</v>
      </c>
      <c r="B77" s="29" t="s">
        <v>127</v>
      </c>
      <c r="C77" s="133">
        <v>0</v>
      </c>
      <c r="D77" s="133">
        <v>0</v>
      </c>
      <c r="E77" s="147">
        <v>0</v>
      </c>
      <c r="F77" s="147">
        <v>0</v>
      </c>
      <c r="G77" s="147">
        <v>0</v>
      </c>
      <c r="H77" s="147">
        <v>0</v>
      </c>
      <c r="I77" s="147">
        <v>0</v>
      </c>
      <c r="J77" s="147">
        <v>0</v>
      </c>
      <c r="K77" s="147">
        <v>0</v>
      </c>
      <c r="L77" s="134">
        <f t="shared" si="15"/>
        <v>0</v>
      </c>
      <c r="M77" s="134">
        <f t="shared" si="16"/>
        <v>0</v>
      </c>
      <c r="N77" s="134">
        <f t="shared" si="17"/>
        <v>0</v>
      </c>
    </row>
    <row r="78" spans="1:14" ht="15">
      <c r="A78" s="33" t="s">
        <v>405</v>
      </c>
      <c r="B78" s="29" t="s">
        <v>128</v>
      </c>
      <c r="C78" s="133">
        <v>0</v>
      </c>
      <c r="D78" s="133">
        <v>0</v>
      </c>
      <c r="E78" s="147">
        <v>0</v>
      </c>
      <c r="F78" s="147">
        <v>0</v>
      </c>
      <c r="G78" s="147">
        <v>0</v>
      </c>
      <c r="H78" s="147">
        <v>0</v>
      </c>
      <c r="I78" s="147">
        <v>0</v>
      </c>
      <c r="J78" s="147">
        <v>0</v>
      </c>
      <c r="K78" s="147">
        <v>0</v>
      </c>
      <c r="L78" s="134">
        <f t="shared" si="15"/>
        <v>0</v>
      </c>
      <c r="M78" s="134">
        <f t="shared" si="16"/>
        <v>0</v>
      </c>
      <c r="N78" s="134">
        <f t="shared" si="17"/>
        <v>0</v>
      </c>
    </row>
    <row r="79" spans="1:14" ht="15">
      <c r="A79" s="33" t="s">
        <v>129</v>
      </c>
      <c r="B79" s="29" t="s">
        <v>130</v>
      </c>
      <c r="C79" s="133">
        <v>0</v>
      </c>
      <c r="D79" s="133">
        <v>0</v>
      </c>
      <c r="E79" s="147">
        <v>0</v>
      </c>
      <c r="F79" s="147">
        <v>0</v>
      </c>
      <c r="G79" s="147">
        <v>0</v>
      </c>
      <c r="H79" s="147">
        <v>0</v>
      </c>
      <c r="I79" s="147">
        <v>0</v>
      </c>
      <c r="J79" s="147">
        <v>0</v>
      </c>
      <c r="K79" s="147">
        <v>0</v>
      </c>
      <c r="L79" s="134">
        <f t="shared" si="15"/>
        <v>0</v>
      </c>
      <c r="M79" s="134">
        <f t="shared" si="16"/>
        <v>0</v>
      </c>
      <c r="N79" s="134">
        <f t="shared" si="17"/>
        <v>0</v>
      </c>
    </row>
    <row r="80" spans="1:14" ht="15">
      <c r="A80" s="33" t="s">
        <v>131</v>
      </c>
      <c r="B80" s="29" t="s">
        <v>132</v>
      </c>
      <c r="C80" s="133">
        <v>220000</v>
      </c>
      <c r="D80" s="133">
        <v>219000</v>
      </c>
      <c r="E80" s="147">
        <v>218102</v>
      </c>
      <c r="F80" s="147">
        <v>0</v>
      </c>
      <c r="G80" s="147">
        <v>0</v>
      </c>
      <c r="H80" s="147">
        <v>0</v>
      </c>
      <c r="I80" s="147">
        <v>0</v>
      </c>
      <c r="J80" s="147">
        <v>0</v>
      </c>
      <c r="K80" s="147">
        <v>0</v>
      </c>
      <c r="L80" s="134">
        <f t="shared" si="15"/>
        <v>220000</v>
      </c>
      <c r="M80" s="134">
        <f t="shared" si="16"/>
        <v>219000</v>
      </c>
      <c r="N80" s="134">
        <f t="shared" si="17"/>
        <v>218102</v>
      </c>
    </row>
    <row r="81" spans="1:14" ht="15">
      <c r="A81" s="6" t="s">
        <v>133</v>
      </c>
      <c r="B81" s="29" t="s">
        <v>134</v>
      </c>
      <c r="C81" s="133">
        <v>0</v>
      </c>
      <c r="D81" s="133">
        <v>0</v>
      </c>
      <c r="E81" s="133">
        <v>0</v>
      </c>
      <c r="F81" s="147">
        <v>0</v>
      </c>
      <c r="G81" s="147">
        <v>0</v>
      </c>
      <c r="H81" s="147">
        <v>0</v>
      </c>
      <c r="I81" s="147">
        <v>0</v>
      </c>
      <c r="J81" s="147">
        <v>0</v>
      </c>
      <c r="K81" s="147">
        <v>0</v>
      </c>
      <c r="L81" s="134">
        <f t="shared" si="15"/>
        <v>0</v>
      </c>
      <c r="M81" s="134">
        <f t="shared" si="16"/>
        <v>0</v>
      </c>
      <c r="N81" s="134">
        <f t="shared" si="17"/>
        <v>0</v>
      </c>
    </row>
    <row r="82" spans="1:14" ht="15">
      <c r="A82" s="6" t="s">
        <v>135</v>
      </c>
      <c r="B82" s="29" t="s">
        <v>136</v>
      </c>
      <c r="C82" s="133">
        <v>0</v>
      </c>
      <c r="D82" s="133">
        <v>0</v>
      </c>
      <c r="E82" s="133">
        <v>0</v>
      </c>
      <c r="F82" s="147">
        <v>0</v>
      </c>
      <c r="G82" s="147">
        <v>0</v>
      </c>
      <c r="H82" s="147">
        <v>0</v>
      </c>
      <c r="I82" s="147">
        <v>0</v>
      </c>
      <c r="J82" s="147">
        <v>0</v>
      </c>
      <c r="K82" s="147">
        <v>0</v>
      </c>
      <c r="L82" s="134">
        <f t="shared" si="15"/>
        <v>0</v>
      </c>
      <c r="M82" s="134">
        <f t="shared" si="16"/>
        <v>0</v>
      </c>
      <c r="N82" s="134">
        <f t="shared" si="17"/>
        <v>0</v>
      </c>
    </row>
    <row r="83" spans="1:14" ht="15">
      <c r="A83" s="6" t="s">
        <v>137</v>
      </c>
      <c r="B83" s="29" t="s">
        <v>138</v>
      </c>
      <c r="C83" s="133">
        <v>122985</v>
      </c>
      <c r="D83" s="133">
        <v>58985</v>
      </c>
      <c r="E83" s="147">
        <v>58887</v>
      </c>
      <c r="F83" s="147">
        <v>0</v>
      </c>
      <c r="G83" s="147">
        <v>0</v>
      </c>
      <c r="H83" s="147">
        <v>0</v>
      </c>
      <c r="I83" s="147">
        <v>0</v>
      </c>
      <c r="J83" s="147">
        <v>0</v>
      </c>
      <c r="K83" s="147">
        <v>0</v>
      </c>
      <c r="L83" s="134">
        <f t="shared" si="15"/>
        <v>122985</v>
      </c>
      <c r="M83" s="134">
        <f t="shared" si="16"/>
        <v>58985</v>
      </c>
      <c r="N83" s="134">
        <f t="shared" si="17"/>
        <v>58887</v>
      </c>
    </row>
    <row r="84" spans="1:14" ht="15">
      <c r="A84" s="42" t="s">
        <v>369</v>
      </c>
      <c r="B84" s="44" t="s">
        <v>139</v>
      </c>
      <c r="C84" s="136">
        <f>SUM(C77:C83)</f>
        <v>342985</v>
      </c>
      <c r="D84" s="136">
        <f>SUM(D77:D83)</f>
        <v>277985</v>
      </c>
      <c r="E84" s="136">
        <f>SUM(E77:E83)</f>
        <v>276989</v>
      </c>
      <c r="F84" s="136">
        <f aca="true" t="shared" si="20" ref="F84:K84">SUM(F77:F83)</f>
        <v>0</v>
      </c>
      <c r="G84" s="136">
        <f t="shared" si="20"/>
        <v>0</v>
      </c>
      <c r="H84" s="136">
        <f t="shared" si="20"/>
        <v>0</v>
      </c>
      <c r="I84" s="136">
        <f t="shared" si="20"/>
        <v>0</v>
      </c>
      <c r="J84" s="136">
        <f t="shared" si="20"/>
        <v>0</v>
      </c>
      <c r="K84" s="136">
        <f t="shared" si="20"/>
        <v>0</v>
      </c>
      <c r="L84" s="134">
        <f t="shared" si="15"/>
        <v>342985</v>
      </c>
      <c r="M84" s="134">
        <f t="shared" si="16"/>
        <v>277985</v>
      </c>
      <c r="N84" s="134">
        <f t="shared" si="17"/>
        <v>276989</v>
      </c>
    </row>
    <row r="85" spans="1:14" ht="15">
      <c r="A85" s="12" t="s">
        <v>140</v>
      </c>
      <c r="B85" s="29" t="s">
        <v>141</v>
      </c>
      <c r="C85" s="133">
        <v>0</v>
      </c>
      <c r="D85" s="133">
        <v>0</v>
      </c>
      <c r="E85" s="147">
        <v>0</v>
      </c>
      <c r="F85" s="147">
        <v>0</v>
      </c>
      <c r="G85" s="147">
        <v>0</v>
      </c>
      <c r="H85" s="147">
        <v>0</v>
      </c>
      <c r="I85" s="147">
        <v>0</v>
      </c>
      <c r="J85" s="147">
        <v>0</v>
      </c>
      <c r="K85" s="147">
        <v>0</v>
      </c>
      <c r="L85" s="134">
        <f t="shared" si="15"/>
        <v>0</v>
      </c>
      <c r="M85" s="134">
        <f t="shared" si="16"/>
        <v>0</v>
      </c>
      <c r="N85" s="134">
        <f t="shared" si="17"/>
        <v>0</v>
      </c>
    </row>
    <row r="86" spans="1:14" ht="15">
      <c r="A86" s="12" t="s">
        <v>142</v>
      </c>
      <c r="B86" s="29" t="s">
        <v>143</v>
      </c>
      <c r="C86" s="133">
        <v>0</v>
      </c>
      <c r="D86" s="133">
        <v>0</v>
      </c>
      <c r="E86" s="147">
        <v>0</v>
      </c>
      <c r="F86" s="147">
        <v>0</v>
      </c>
      <c r="G86" s="147">
        <v>0</v>
      </c>
      <c r="H86" s="147">
        <v>0</v>
      </c>
      <c r="I86" s="147">
        <v>0</v>
      </c>
      <c r="J86" s="147">
        <v>0</v>
      </c>
      <c r="K86" s="147">
        <v>0</v>
      </c>
      <c r="L86" s="134">
        <f t="shared" si="15"/>
        <v>0</v>
      </c>
      <c r="M86" s="134">
        <f t="shared" si="16"/>
        <v>0</v>
      </c>
      <c r="N86" s="134">
        <f t="shared" si="17"/>
        <v>0</v>
      </c>
    </row>
    <row r="87" spans="1:14" ht="15">
      <c r="A87" s="12" t="s">
        <v>144</v>
      </c>
      <c r="B87" s="29" t="s">
        <v>145</v>
      </c>
      <c r="C87" s="133">
        <v>0</v>
      </c>
      <c r="D87" s="133">
        <v>0</v>
      </c>
      <c r="E87" s="147">
        <v>0</v>
      </c>
      <c r="F87" s="147">
        <v>0</v>
      </c>
      <c r="G87" s="147">
        <v>0</v>
      </c>
      <c r="H87" s="147">
        <v>0</v>
      </c>
      <c r="I87" s="147">
        <v>0</v>
      </c>
      <c r="J87" s="147">
        <v>0</v>
      </c>
      <c r="K87" s="147">
        <v>0</v>
      </c>
      <c r="L87" s="134">
        <f t="shared" si="15"/>
        <v>0</v>
      </c>
      <c r="M87" s="134">
        <f t="shared" si="16"/>
        <v>0</v>
      </c>
      <c r="N87" s="134">
        <f t="shared" si="17"/>
        <v>0</v>
      </c>
    </row>
    <row r="88" spans="1:14" ht="15">
      <c r="A88" s="12" t="s">
        <v>146</v>
      </c>
      <c r="B88" s="29" t="s">
        <v>147</v>
      </c>
      <c r="C88" s="133">
        <v>0</v>
      </c>
      <c r="D88" s="133">
        <v>0</v>
      </c>
      <c r="E88" s="147">
        <v>0</v>
      </c>
      <c r="F88" s="147">
        <v>0</v>
      </c>
      <c r="G88" s="147">
        <v>0</v>
      </c>
      <c r="H88" s="147">
        <v>0</v>
      </c>
      <c r="I88" s="147">
        <v>0</v>
      </c>
      <c r="J88" s="147">
        <v>0</v>
      </c>
      <c r="K88" s="147">
        <v>0</v>
      </c>
      <c r="L88" s="134">
        <f t="shared" si="15"/>
        <v>0</v>
      </c>
      <c r="M88" s="134">
        <f t="shared" si="16"/>
        <v>0</v>
      </c>
      <c r="N88" s="134">
        <f t="shared" si="17"/>
        <v>0</v>
      </c>
    </row>
    <row r="89" spans="1:14" s="132" customFormat="1" ht="15">
      <c r="A89" s="41" t="s">
        <v>370</v>
      </c>
      <c r="B89" s="44" t="s">
        <v>148</v>
      </c>
      <c r="C89" s="136">
        <f>SUM(C85:C88)</f>
        <v>0</v>
      </c>
      <c r="D89" s="136">
        <f>SUM(D85:D88)</f>
        <v>0</v>
      </c>
      <c r="E89" s="130">
        <f>SUM(E85:E88)</f>
        <v>0</v>
      </c>
      <c r="F89" s="130">
        <f aca="true" t="shared" si="21" ref="F89:K89">SUM(F85:F88)</f>
        <v>0</v>
      </c>
      <c r="G89" s="130">
        <f t="shared" si="21"/>
        <v>0</v>
      </c>
      <c r="H89" s="130">
        <f t="shared" si="21"/>
        <v>0</v>
      </c>
      <c r="I89" s="130">
        <f t="shared" si="21"/>
        <v>0</v>
      </c>
      <c r="J89" s="130">
        <f t="shared" si="21"/>
        <v>0</v>
      </c>
      <c r="K89" s="130">
        <f t="shared" si="21"/>
        <v>0</v>
      </c>
      <c r="L89" s="138">
        <f t="shared" si="15"/>
        <v>0</v>
      </c>
      <c r="M89" s="138">
        <f t="shared" si="16"/>
        <v>0</v>
      </c>
      <c r="N89" s="138">
        <f t="shared" si="17"/>
        <v>0</v>
      </c>
    </row>
    <row r="90" spans="1:14" ht="30">
      <c r="A90" s="12" t="s">
        <v>149</v>
      </c>
      <c r="B90" s="29" t="s">
        <v>150</v>
      </c>
      <c r="C90" s="133">
        <v>0</v>
      </c>
      <c r="D90" s="133">
        <v>0</v>
      </c>
      <c r="E90" s="147">
        <v>0</v>
      </c>
      <c r="F90" s="147">
        <v>0</v>
      </c>
      <c r="G90" s="147">
        <v>0</v>
      </c>
      <c r="H90" s="147">
        <v>0</v>
      </c>
      <c r="I90" s="147">
        <v>0</v>
      </c>
      <c r="J90" s="147">
        <v>0</v>
      </c>
      <c r="K90" s="147">
        <v>0</v>
      </c>
      <c r="L90" s="134">
        <f t="shared" si="15"/>
        <v>0</v>
      </c>
      <c r="M90" s="134">
        <f t="shared" si="16"/>
        <v>0</v>
      </c>
      <c r="N90" s="134">
        <f t="shared" si="17"/>
        <v>0</v>
      </c>
    </row>
    <row r="91" spans="1:14" ht="30">
      <c r="A91" s="12" t="s">
        <v>406</v>
      </c>
      <c r="B91" s="29" t="s">
        <v>151</v>
      </c>
      <c r="C91" s="133">
        <v>0</v>
      </c>
      <c r="D91" s="133">
        <v>0</v>
      </c>
      <c r="E91" s="147">
        <v>0</v>
      </c>
      <c r="F91" s="147">
        <v>0</v>
      </c>
      <c r="G91" s="147">
        <v>0</v>
      </c>
      <c r="H91" s="147">
        <v>0</v>
      </c>
      <c r="I91" s="147">
        <v>0</v>
      </c>
      <c r="J91" s="147">
        <v>0</v>
      </c>
      <c r="K91" s="147">
        <v>0</v>
      </c>
      <c r="L91" s="134">
        <f t="shared" si="15"/>
        <v>0</v>
      </c>
      <c r="M91" s="134">
        <f t="shared" si="16"/>
        <v>0</v>
      </c>
      <c r="N91" s="134">
        <f t="shared" si="17"/>
        <v>0</v>
      </c>
    </row>
    <row r="92" spans="1:14" ht="30">
      <c r="A92" s="12" t="s">
        <v>407</v>
      </c>
      <c r="B92" s="29" t="s">
        <v>152</v>
      </c>
      <c r="C92" s="133">
        <v>0</v>
      </c>
      <c r="D92" s="133">
        <v>0</v>
      </c>
      <c r="E92" s="147">
        <v>0</v>
      </c>
      <c r="F92" s="147">
        <v>0</v>
      </c>
      <c r="G92" s="147">
        <v>0</v>
      </c>
      <c r="H92" s="147">
        <v>0</v>
      </c>
      <c r="I92" s="147">
        <v>0</v>
      </c>
      <c r="J92" s="147">
        <v>0</v>
      </c>
      <c r="K92" s="147">
        <v>0</v>
      </c>
      <c r="L92" s="134">
        <f t="shared" si="15"/>
        <v>0</v>
      </c>
      <c r="M92" s="134">
        <f t="shared" si="16"/>
        <v>0</v>
      </c>
      <c r="N92" s="134">
        <f t="shared" si="17"/>
        <v>0</v>
      </c>
    </row>
    <row r="93" spans="1:14" ht="15">
      <c r="A93" s="12" t="s">
        <v>408</v>
      </c>
      <c r="B93" s="29" t="s">
        <v>153</v>
      </c>
      <c r="C93" s="133">
        <v>0</v>
      </c>
      <c r="D93" s="133">
        <v>0</v>
      </c>
      <c r="E93" s="147">
        <v>0</v>
      </c>
      <c r="F93" s="147">
        <v>0</v>
      </c>
      <c r="G93" s="147">
        <v>0</v>
      </c>
      <c r="H93" s="147">
        <v>0</v>
      </c>
      <c r="I93" s="147">
        <v>0</v>
      </c>
      <c r="J93" s="147">
        <v>0</v>
      </c>
      <c r="K93" s="147">
        <v>0</v>
      </c>
      <c r="L93" s="134">
        <f t="shared" si="15"/>
        <v>0</v>
      </c>
      <c r="M93" s="134">
        <f t="shared" si="16"/>
        <v>0</v>
      </c>
      <c r="N93" s="134">
        <f t="shared" si="17"/>
        <v>0</v>
      </c>
    </row>
    <row r="94" spans="1:14" ht="30">
      <c r="A94" s="12" t="s">
        <v>409</v>
      </c>
      <c r="B94" s="29" t="s">
        <v>154</v>
      </c>
      <c r="C94" s="133">
        <v>0</v>
      </c>
      <c r="D94" s="133">
        <v>0</v>
      </c>
      <c r="E94" s="147">
        <v>0</v>
      </c>
      <c r="F94" s="147">
        <v>0</v>
      </c>
      <c r="G94" s="147">
        <v>0</v>
      </c>
      <c r="H94" s="147">
        <v>0</v>
      </c>
      <c r="I94" s="147">
        <v>0</v>
      </c>
      <c r="J94" s="147">
        <v>0</v>
      </c>
      <c r="K94" s="147">
        <v>0</v>
      </c>
      <c r="L94" s="134">
        <f t="shared" si="15"/>
        <v>0</v>
      </c>
      <c r="M94" s="134">
        <f t="shared" si="16"/>
        <v>0</v>
      </c>
      <c r="N94" s="134">
        <f t="shared" si="17"/>
        <v>0</v>
      </c>
    </row>
    <row r="95" spans="1:14" ht="30">
      <c r="A95" s="12" t="s">
        <v>410</v>
      </c>
      <c r="B95" s="29" t="s">
        <v>155</v>
      </c>
      <c r="C95" s="133">
        <v>0</v>
      </c>
      <c r="D95" s="133">
        <v>0</v>
      </c>
      <c r="E95" s="147">
        <v>0</v>
      </c>
      <c r="F95" s="147">
        <v>0</v>
      </c>
      <c r="G95" s="147">
        <v>0</v>
      </c>
      <c r="H95" s="147">
        <v>0</v>
      </c>
      <c r="I95" s="147">
        <v>0</v>
      </c>
      <c r="J95" s="147">
        <v>0</v>
      </c>
      <c r="K95" s="147">
        <v>0</v>
      </c>
      <c r="L95" s="134">
        <f t="shared" si="15"/>
        <v>0</v>
      </c>
      <c r="M95" s="134">
        <f t="shared" si="16"/>
        <v>0</v>
      </c>
      <c r="N95" s="134">
        <f t="shared" si="17"/>
        <v>0</v>
      </c>
    </row>
    <row r="96" spans="1:14" ht="15">
      <c r="A96" s="12" t="s">
        <v>156</v>
      </c>
      <c r="B96" s="29" t="s">
        <v>157</v>
      </c>
      <c r="C96" s="133">
        <v>0</v>
      </c>
      <c r="D96" s="133">
        <v>0</v>
      </c>
      <c r="E96" s="147">
        <v>0</v>
      </c>
      <c r="F96" s="147">
        <v>0</v>
      </c>
      <c r="G96" s="147">
        <v>0</v>
      </c>
      <c r="H96" s="147">
        <v>0</v>
      </c>
      <c r="I96" s="147">
        <v>0</v>
      </c>
      <c r="J96" s="147">
        <v>0</v>
      </c>
      <c r="K96" s="147">
        <v>0</v>
      </c>
      <c r="L96" s="134">
        <f t="shared" si="15"/>
        <v>0</v>
      </c>
      <c r="M96" s="134">
        <f t="shared" si="16"/>
        <v>0</v>
      </c>
      <c r="N96" s="134">
        <f t="shared" si="17"/>
        <v>0</v>
      </c>
    </row>
    <row r="97" spans="1:14" ht="15">
      <c r="A97" s="12" t="s">
        <v>411</v>
      </c>
      <c r="B97" s="29" t="s">
        <v>158</v>
      </c>
      <c r="C97" s="133">
        <v>0</v>
      </c>
      <c r="D97" s="133">
        <v>0</v>
      </c>
      <c r="E97" s="147">
        <v>0</v>
      </c>
      <c r="F97" s="147">
        <v>0</v>
      </c>
      <c r="G97" s="147">
        <v>0</v>
      </c>
      <c r="H97" s="147">
        <v>0</v>
      </c>
      <c r="I97" s="147">
        <v>0</v>
      </c>
      <c r="J97" s="147">
        <v>0</v>
      </c>
      <c r="K97" s="147">
        <v>0</v>
      </c>
      <c r="L97" s="134">
        <f t="shared" si="15"/>
        <v>0</v>
      </c>
      <c r="M97" s="134">
        <f t="shared" si="16"/>
        <v>0</v>
      </c>
      <c r="N97" s="134">
        <f t="shared" si="17"/>
        <v>0</v>
      </c>
    </row>
    <row r="98" spans="1:14" ht="15">
      <c r="A98" s="41" t="s">
        <v>371</v>
      </c>
      <c r="B98" s="44" t="s">
        <v>159</v>
      </c>
      <c r="C98" s="136">
        <f>SUM(C90:C97)</f>
        <v>0</v>
      </c>
      <c r="D98" s="136">
        <f>SUM(D90:D97)</f>
        <v>0</v>
      </c>
      <c r="E98" s="136">
        <f>SUM(E90:E97)</f>
        <v>0</v>
      </c>
      <c r="F98" s="136">
        <f aca="true" t="shared" si="22" ref="F98:K98">SUM(F90:F97)</f>
        <v>0</v>
      </c>
      <c r="G98" s="136">
        <f t="shared" si="22"/>
        <v>0</v>
      </c>
      <c r="H98" s="136">
        <f t="shared" si="22"/>
        <v>0</v>
      </c>
      <c r="I98" s="136">
        <f t="shared" si="22"/>
        <v>0</v>
      </c>
      <c r="J98" s="136">
        <f t="shared" si="22"/>
        <v>0</v>
      </c>
      <c r="K98" s="136">
        <f t="shared" si="22"/>
        <v>0</v>
      </c>
      <c r="L98" s="134">
        <f t="shared" si="15"/>
        <v>0</v>
      </c>
      <c r="M98" s="134">
        <f t="shared" si="16"/>
        <v>0</v>
      </c>
      <c r="N98" s="134">
        <f t="shared" si="17"/>
        <v>0</v>
      </c>
    </row>
    <row r="99" spans="1:14" ht="15.75">
      <c r="A99" s="94" t="s">
        <v>529</v>
      </c>
      <c r="B99" s="95"/>
      <c r="C99" s="139">
        <f>C84+C89+C98</f>
        <v>342985</v>
      </c>
      <c r="D99" s="139">
        <f aca="true" t="shared" si="23" ref="D99:K99">D84+D89+D98</f>
        <v>277985</v>
      </c>
      <c r="E99" s="139">
        <f t="shared" si="23"/>
        <v>276989</v>
      </c>
      <c r="F99" s="139">
        <f t="shared" si="23"/>
        <v>0</v>
      </c>
      <c r="G99" s="139">
        <f t="shared" si="23"/>
        <v>0</v>
      </c>
      <c r="H99" s="139">
        <f t="shared" si="23"/>
        <v>0</v>
      </c>
      <c r="I99" s="139">
        <f t="shared" si="23"/>
        <v>0</v>
      </c>
      <c r="J99" s="139">
        <f t="shared" si="23"/>
        <v>0</v>
      </c>
      <c r="K99" s="139">
        <f t="shared" si="23"/>
        <v>0</v>
      </c>
      <c r="L99" s="175">
        <f t="shared" si="15"/>
        <v>342985</v>
      </c>
      <c r="M99" s="175">
        <f t="shared" si="16"/>
        <v>277985</v>
      </c>
      <c r="N99" s="175">
        <f t="shared" si="17"/>
        <v>276989</v>
      </c>
    </row>
    <row r="100" spans="1:14" s="132" customFormat="1" ht="15.75">
      <c r="A100" s="97" t="s">
        <v>419</v>
      </c>
      <c r="B100" s="98" t="s">
        <v>160</v>
      </c>
      <c r="C100" s="140">
        <f>SUM(C26+C27+C52+C61+C75+C84+C89+C98)</f>
        <v>43607441</v>
      </c>
      <c r="D100" s="140">
        <f>SUM(D26+D27+D52+D61+D75+D84+D89+D98)</f>
        <v>41245727</v>
      </c>
      <c r="E100" s="140">
        <f>SUM(E26+E27+E52+E61+E75+E84+E89+E98)</f>
        <v>40149668</v>
      </c>
      <c r="F100" s="140">
        <f aca="true" t="shared" si="24" ref="F100:K100">SUM(F26+F27+F52+F61+F75+F84+F89+F98)</f>
        <v>0</v>
      </c>
      <c r="G100" s="140">
        <f t="shared" si="24"/>
        <v>0</v>
      </c>
      <c r="H100" s="140">
        <f t="shared" si="24"/>
        <v>0</v>
      </c>
      <c r="I100" s="140">
        <f t="shared" si="24"/>
        <v>0</v>
      </c>
      <c r="J100" s="140">
        <f t="shared" si="24"/>
        <v>0</v>
      </c>
      <c r="K100" s="140">
        <f t="shared" si="24"/>
        <v>0</v>
      </c>
      <c r="L100" s="176">
        <f t="shared" si="15"/>
        <v>43607441</v>
      </c>
      <c r="M100" s="176">
        <f t="shared" si="16"/>
        <v>41245727</v>
      </c>
      <c r="N100" s="176">
        <f t="shared" si="17"/>
        <v>40149668</v>
      </c>
    </row>
    <row r="101" spans="1:31" ht="15">
      <c r="A101" s="12" t="s">
        <v>412</v>
      </c>
      <c r="B101" s="5" t="s">
        <v>161</v>
      </c>
      <c r="C101" s="168">
        <v>0</v>
      </c>
      <c r="D101" s="168">
        <v>0</v>
      </c>
      <c r="E101" s="163">
        <v>0</v>
      </c>
      <c r="F101" s="163">
        <v>0</v>
      </c>
      <c r="G101" s="163">
        <v>0</v>
      </c>
      <c r="H101" s="163">
        <v>0</v>
      </c>
      <c r="I101" s="163">
        <v>0</v>
      </c>
      <c r="J101" s="163">
        <v>0</v>
      </c>
      <c r="K101" s="163">
        <v>0</v>
      </c>
      <c r="L101" s="160">
        <f t="shared" si="15"/>
        <v>0</v>
      </c>
      <c r="M101" s="160">
        <f t="shared" si="16"/>
        <v>0</v>
      </c>
      <c r="N101" s="160">
        <f t="shared" si="17"/>
        <v>0</v>
      </c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2"/>
      <c r="AE101" s="22"/>
    </row>
    <row r="102" spans="1:31" ht="15">
      <c r="A102" s="12" t="s">
        <v>164</v>
      </c>
      <c r="B102" s="5" t="s">
        <v>165</v>
      </c>
      <c r="C102" s="168">
        <v>0</v>
      </c>
      <c r="D102" s="168">
        <v>0</v>
      </c>
      <c r="E102" s="163">
        <v>0</v>
      </c>
      <c r="F102" s="163">
        <v>0</v>
      </c>
      <c r="G102" s="163">
        <v>0</v>
      </c>
      <c r="H102" s="163">
        <v>0</v>
      </c>
      <c r="I102" s="163">
        <v>0</v>
      </c>
      <c r="J102" s="163">
        <v>0</v>
      </c>
      <c r="K102" s="163">
        <v>0</v>
      </c>
      <c r="L102" s="160">
        <f t="shared" si="15"/>
        <v>0</v>
      </c>
      <c r="M102" s="160">
        <f t="shared" si="16"/>
        <v>0</v>
      </c>
      <c r="N102" s="160">
        <f t="shared" si="17"/>
        <v>0</v>
      </c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2"/>
      <c r="AE102" s="22"/>
    </row>
    <row r="103" spans="1:31" ht="15">
      <c r="A103" s="12" t="s">
        <v>413</v>
      </c>
      <c r="B103" s="5" t="s">
        <v>166</v>
      </c>
      <c r="C103" s="168">
        <v>0</v>
      </c>
      <c r="D103" s="168">
        <v>0</v>
      </c>
      <c r="E103" s="163">
        <v>0</v>
      </c>
      <c r="F103" s="163">
        <v>0</v>
      </c>
      <c r="G103" s="163">
        <v>0</v>
      </c>
      <c r="H103" s="163">
        <v>0</v>
      </c>
      <c r="I103" s="163">
        <v>0</v>
      </c>
      <c r="J103" s="163">
        <v>0</v>
      </c>
      <c r="K103" s="163">
        <v>0</v>
      </c>
      <c r="L103" s="160">
        <f t="shared" si="15"/>
        <v>0</v>
      </c>
      <c r="M103" s="160">
        <f t="shared" si="16"/>
        <v>0</v>
      </c>
      <c r="N103" s="160">
        <f t="shared" si="17"/>
        <v>0</v>
      </c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2"/>
      <c r="AE103" s="22"/>
    </row>
    <row r="104" spans="1:31" ht="15">
      <c r="A104" s="14" t="s">
        <v>376</v>
      </c>
      <c r="B104" s="7" t="s">
        <v>168</v>
      </c>
      <c r="C104" s="169">
        <f>SUM(C101:C103)</f>
        <v>0</v>
      </c>
      <c r="D104" s="169">
        <f>SUM(D101:D103)</f>
        <v>0</v>
      </c>
      <c r="E104" s="169">
        <f>SUM(E101:E103)</f>
        <v>0</v>
      </c>
      <c r="F104" s="169">
        <f aca="true" t="shared" si="25" ref="F104:K104">SUM(F101:F103)</f>
        <v>0</v>
      </c>
      <c r="G104" s="169">
        <f t="shared" si="25"/>
        <v>0</v>
      </c>
      <c r="H104" s="169">
        <f t="shared" si="25"/>
        <v>0</v>
      </c>
      <c r="I104" s="169">
        <f t="shared" si="25"/>
        <v>0</v>
      </c>
      <c r="J104" s="169">
        <f t="shared" si="25"/>
        <v>0</v>
      </c>
      <c r="K104" s="169">
        <f t="shared" si="25"/>
        <v>0</v>
      </c>
      <c r="L104" s="160">
        <f aca="true" t="shared" si="26" ref="L104:L124">SUM(C104+F104+I104)</f>
        <v>0</v>
      </c>
      <c r="M104" s="160">
        <f aca="true" t="shared" si="27" ref="M104:M124">SUM(D104+G104+J104)</f>
        <v>0</v>
      </c>
      <c r="N104" s="160">
        <f aca="true" t="shared" si="28" ref="N104:N124">SUM(E104+H104+K104)</f>
        <v>0</v>
      </c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2"/>
      <c r="AE104" s="22"/>
    </row>
    <row r="105" spans="1:31" ht="15">
      <c r="A105" s="34" t="s">
        <v>414</v>
      </c>
      <c r="B105" s="5" t="s">
        <v>169</v>
      </c>
      <c r="C105" s="168">
        <v>0</v>
      </c>
      <c r="D105" s="168">
        <v>0</v>
      </c>
      <c r="E105" s="162">
        <v>0</v>
      </c>
      <c r="F105" s="162">
        <v>0</v>
      </c>
      <c r="G105" s="162">
        <v>0</v>
      </c>
      <c r="H105" s="162">
        <v>0</v>
      </c>
      <c r="I105" s="162">
        <v>0</v>
      </c>
      <c r="J105" s="162">
        <v>0</v>
      </c>
      <c r="K105" s="162">
        <v>0</v>
      </c>
      <c r="L105" s="160">
        <f t="shared" si="26"/>
        <v>0</v>
      </c>
      <c r="M105" s="160">
        <f t="shared" si="27"/>
        <v>0</v>
      </c>
      <c r="N105" s="160">
        <f t="shared" si="28"/>
        <v>0</v>
      </c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2"/>
      <c r="AE105" s="22"/>
    </row>
    <row r="106" spans="1:31" ht="15">
      <c r="A106" s="34" t="s">
        <v>382</v>
      </c>
      <c r="B106" s="5" t="s">
        <v>172</v>
      </c>
      <c r="C106" s="168">
        <v>0</v>
      </c>
      <c r="D106" s="168">
        <v>0</v>
      </c>
      <c r="E106" s="162">
        <v>0</v>
      </c>
      <c r="F106" s="162">
        <v>0</v>
      </c>
      <c r="G106" s="162">
        <v>0</v>
      </c>
      <c r="H106" s="162">
        <v>0</v>
      </c>
      <c r="I106" s="162">
        <v>0</v>
      </c>
      <c r="J106" s="162">
        <v>0</v>
      </c>
      <c r="K106" s="162">
        <v>0</v>
      </c>
      <c r="L106" s="160">
        <f t="shared" si="26"/>
        <v>0</v>
      </c>
      <c r="M106" s="160">
        <f t="shared" si="27"/>
        <v>0</v>
      </c>
      <c r="N106" s="160">
        <f t="shared" si="28"/>
        <v>0</v>
      </c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2"/>
      <c r="AE106" s="22"/>
    </row>
    <row r="107" spans="1:31" ht="15">
      <c r="A107" s="12" t="s">
        <v>173</v>
      </c>
      <c r="B107" s="5" t="s">
        <v>174</v>
      </c>
      <c r="C107" s="168">
        <v>0</v>
      </c>
      <c r="D107" s="168">
        <v>0</v>
      </c>
      <c r="E107" s="163">
        <v>0</v>
      </c>
      <c r="F107" s="162">
        <v>0</v>
      </c>
      <c r="G107" s="162">
        <v>0</v>
      </c>
      <c r="H107" s="162">
        <v>0</v>
      </c>
      <c r="I107" s="162">
        <v>0</v>
      </c>
      <c r="J107" s="162">
        <v>0</v>
      </c>
      <c r="K107" s="162">
        <v>0</v>
      </c>
      <c r="L107" s="160">
        <f t="shared" si="26"/>
        <v>0</v>
      </c>
      <c r="M107" s="160">
        <f t="shared" si="27"/>
        <v>0</v>
      </c>
      <c r="N107" s="160">
        <f t="shared" si="28"/>
        <v>0</v>
      </c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2"/>
      <c r="AE107" s="22"/>
    </row>
    <row r="108" spans="1:31" ht="15">
      <c r="A108" s="12" t="s">
        <v>415</v>
      </c>
      <c r="B108" s="5" t="s">
        <v>175</v>
      </c>
      <c r="C108" s="168">
        <v>0</v>
      </c>
      <c r="D108" s="168">
        <v>0</v>
      </c>
      <c r="E108" s="163">
        <v>0</v>
      </c>
      <c r="F108" s="162">
        <v>0</v>
      </c>
      <c r="G108" s="162">
        <v>0</v>
      </c>
      <c r="H108" s="162">
        <v>0</v>
      </c>
      <c r="I108" s="162">
        <v>0</v>
      </c>
      <c r="J108" s="162">
        <v>0</v>
      </c>
      <c r="K108" s="162">
        <v>0</v>
      </c>
      <c r="L108" s="160">
        <f t="shared" si="26"/>
        <v>0</v>
      </c>
      <c r="M108" s="160">
        <f t="shared" si="27"/>
        <v>0</v>
      </c>
      <c r="N108" s="160">
        <f t="shared" si="28"/>
        <v>0</v>
      </c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2"/>
      <c r="AE108" s="22"/>
    </row>
    <row r="109" spans="1:31" s="132" customFormat="1" ht="15">
      <c r="A109" s="13" t="s">
        <v>379</v>
      </c>
      <c r="B109" s="7" t="s">
        <v>176</v>
      </c>
      <c r="C109" s="169">
        <f>SUM(C105:C108)</f>
        <v>0</v>
      </c>
      <c r="D109" s="169">
        <f>SUM(D105:D108)</f>
        <v>0</v>
      </c>
      <c r="E109" s="169">
        <f>SUM(E105:E108)</f>
        <v>0</v>
      </c>
      <c r="F109" s="169">
        <f aca="true" t="shared" si="29" ref="F109:K109">SUM(F105:F108)</f>
        <v>0</v>
      </c>
      <c r="G109" s="169">
        <f t="shared" si="29"/>
        <v>0</v>
      </c>
      <c r="H109" s="169">
        <f t="shared" si="29"/>
        <v>0</v>
      </c>
      <c r="I109" s="169">
        <f t="shared" si="29"/>
        <v>0</v>
      </c>
      <c r="J109" s="169">
        <f t="shared" si="29"/>
        <v>0</v>
      </c>
      <c r="K109" s="169">
        <f t="shared" si="29"/>
        <v>0</v>
      </c>
      <c r="L109" s="171">
        <f t="shared" si="26"/>
        <v>0</v>
      </c>
      <c r="M109" s="171">
        <f t="shared" si="27"/>
        <v>0</v>
      </c>
      <c r="N109" s="171">
        <f t="shared" si="28"/>
        <v>0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142"/>
      <c r="AE109" s="142"/>
    </row>
    <row r="110" spans="1:31" ht="15">
      <c r="A110" s="34" t="s">
        <v>177</v>
      </c>
      <c r="B110" s="5" t="s">
        <v>178</v>
      </c>
      <c r="C110" s="168">
        <v>0</v>
      </c>
      <c r="D110" s="168">
        <v>0</v>
      </c>
      <c r="E110" s="162">
        <v>0</v>
      </c>
      <c r="F110" s="162">
        <v>0</v>
      </c>
      <c r="G110" s="162">
        <v>0</v>
      </c>
      <c r="H110" s="162">
        <v>0</v>
      </c>
      <c r="I110" s="162">
        <v>0</v>
      </c>
      <c r="J110" s="162">
        <v>0</v>
      </c>
      <c r="K110" s="162">
        <v>0</v>
      </c>
      <c r="L110" s="160">
        <f t="shared" si="26"/>
        <v>0</v>
      </c>
      <c r="M110" s="160">
        <f t="shared" si="27"/>
        <v>0</v>
      </c>
      <c r="N110" s="160">
        <f t="shared" si="28"/>
        <v>0</v>
      </c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2"/>
      <c r="AE110" s="22"/>
    </row>
    <row r="111" spans="1:31" ht="15">
      <c r="A111" s="34" t="s">
        <v>179</v>
      </c>
      <c r="B111" s="5" t="s">
        <v>180</v>
      </c>
      <c r="C111" s="168">
        <v>0</v>
      </c>
      <c r="D111" s="168">
        <v>0</v>
      </c>
      <c r="E111" s="162">
        <v>0</v>
      </c>
      <c r="F111" s="162">
        <v>0</v>
      </c>
      <c r="G111" s="162">
        <v>0</v>
      </c>
      <c r="H111" s="162">
        <v>0</v>
      </c>
      <c r="I111" s="162">
        <v>0</v>
      </c>
      <c r="J111" s="162">
        <v>0</v>
      </c>
      <c r="K111" s="162">
        <v>0</v>
      </c>
      <c r="L111" s="160">
        <f t="shared" si="26"/>
        <v>0</v>
      </c>
      <c r="M111" s="160">
        <f t="shared" si="27"/>
        <v>0</v>
      </c>
      <c r="N111" s="160">
        <f t="shared" si="28"/>
        <v>0</v>
      </c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2"/>
      <c r="AE111" s="22"/>
    </row>
    <row r="112" spans="1:31" s="132" customFormat="1" ht="15">
      <c r="A112" s="13" t="s">
        <v>181</v>
      </c>
      <c r="B112" s="7" t="s">
        <v>182</v>
      </c>
      <c r="C112" s="169">
        <f>SUM(C110:C111)</f>
        <v>0</v>
      </c>
      <c r="D112" s="169">
        <f>SUM(D110:D111)</f>
        <v>0</v>
      </c>
      <c r="E112" s="169">
        <f>SUM(E110:E111)</f>
        <v>0</v>
      </c>
      <c r="F112" s="169">
        <f aca="true" t="shared" si="30" ref="F112:K112">SUM(F110:F111)</f>
        <v>0</v>
      </c>
      <c r="G112" s="169">
        <f t="shared" si="30"/>
        <v>0</v>
      </c>
      <c r="H112" s="169">
        <f t="shared" si="30"/>
        <v>0</v>
      </c>
      <c r="I112" s="169">
        <f t="shared" si="30"/>
        <v>0</v>
      </c>
      <c r="J112" s="169">
        <f t="shared" si="30"/>
        <v>0</v>
      </c>
      <c r="K112" s="169">
        <f t="shared" si="30"/>
        <v>0</v>
      </c>
      <c r="L112" s="171">
        <f t="shared" si="26"/>
        <v>0</v>
      </c>
      <c r="M112" s="171">
        <f t="shared" si="27"/>
        <v>0</v>
      </c>
      <c r="N112" s="171">
        <f t="shared" si="28"/>
        <v>0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142"/>
      <c r="AE112" s="142"/>
    </row>
    <row r="113" spans="1:31" ht="15">
      <c r="A113" s="34" t="s">
        <v>183</v>
      </c>
      <c r="B113" s="5" t="s">
        <v>184</v>
      </c>
      <c r="C113" s="168">
        <v>0</v>
      </c>
      <c r="D113" s="168">
        <v>0</v>
      </c>
      <c r="E113" s="162">
        <v>0</v>
      </c>
      <c r="F113" s="162">
        <v>0</v>
      </c>
      <c r="G113" s="162">
        <v>0</v>
      </c>
      <c r="H113" s="162">
        <v>0</v>
      </c>
      <c r="I113" s="162">
        <v>0</v>
      </c>
      <c r="J113" s="162">
        <v>0</v>
      </c>
      <c r="K113" s="162">
        <v>0</v>
      </c>
      <c r="L113" s="160">
        <f t="shared" si="26"/>
        <v>0</v>
      </c>
      <c r="M113" s="160">
        <f t="shared" si="27"/>
        <v>0</v>
      </c>
      <c r="N113" s="160">
        <f t="shared" si="28"/>
        <v>0</v>
      </c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2"/>
      <c r="AE113" s="22"/>
    </row>
    <row r="114" spans="1:31" ht="15">
      <c r="A114" s="34" t="s">
        <v>185</v>
      </c>
      <c r="B114" s="5" t="s">
        <v>186</v>
      </c>
      <c r="C114" s="168">
        <v>0</v>
      </c>
      <c r="D114" s="168">
        <v>0</v>
      </c>
      <c r="E114" s="162">
        <v>0</v>
      </c>
      <c r="F114" s="162">
        <v>0</v>
      </c>
      <c r="G114" s="162">
        <v>0</v>
      </c>
      <c r="H114" s="162">
        <v>0</v>
      </c>
      <c r="I114" s="162">
        <v>0</v>
      </c>
      <c r="J114" s="162">
        <v>0</v>
      </c>
      <c r="K114" s="162">
        <v>0</v>
      </c>
      <c r="L114" s="160">
        <f t="shared" si="26"/>
        <v>0</v>
      </c>
      <c r="M114" s="160">
        <f t="shared" si="27"/>
        <v>0</v>
      </c>
      <c r="N114" s="160">
        <f t="shared" si="28"/>
        <v>0</v>
      </c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2"/>
      <c r="AE114" s="22"/>
    </row>
    <row r="115" spans="1:31" ht="15">
      <c r="A115" s="34" t="s">
        <v>187</v>
      </c>
      <c r="B115" s="5" t="s">
        <v>188</v>
      </c>
      <c r="C115" s="168">
        <v>0</v>
      </c>
      <c r="D115" s="168">
        <v>0</v>
      </c>
      <c r="E115" s="162">
        <v>0</v>
      </c>
      <c r="F115" s="162">
        <v>0</v>
      </c>
      <c r="G115" s="162">
        <v>0</v>
      </c>
      <c r="H115" s="162">
        <v>0</v>
      </c>
      <c r="I115" s="162">
        <v>0</v>
      </c>
      <c r="J115" s="162">
        <v>0</v>
      </c>
      <c r="K115" s="162">
        <v>0</v>
      </c>
      <c r="L115" s="160">
        <f t="shared" si="26"/>
        <v>0</v>
      </c>
      <c r="M115" s="160">
        <f t="shared" si="27"/>
        <v>0</v>
      </c>
      <c r="N115" s="160">
        <f t="shared" si="28"/>
        <v>0</v>
      </c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2"/>
      <c r="AE115" s="22"/>
    </row>
    <row r="116" spans="1:31" s="132" customFormat="1" ht="15">
      <c r="A116" s="35" t="s">
        <v>380</v>
      </c>
      <c r="B116" s="36" t="s">
        <v>189</v>
      </c>
      <c r="C116" s="172">
        <f>SUM(C113:C115)</f>
        <v>0</v>
      </c>
      <c r="D116" s="172">
        <f>SUM(D113:D115)</f>
        <v>0</v>
      </c>
      <c r="E116" s="172">
        <f>SUM(E113:E115)</f>
        <v>0</v>
      </c>
      <c r="F116" s="172">
        <f aca="true" t="shared" si="31" ref="F116:K116">SUM(F113:F115)</f>
        <v>0</v>
      </c>
      <c r="G116" s="172">
        <f t="shared" si="31"/>
        <v>0</v>
      </c>
      <c r="H116" s="172">
        <f t="shared" si="31"/>
        <v>0</v>
      </c>
      <c r="I116" s="172">
        <f t="shared" si="31"/>
        <v>0</v>
      </c>
      <c r="J116" s="172">
        <f t="shared" si="31"/>
        <v>0</v>
      </c>
      <c r="K116" s="172">
        <f t="shared" si="31"/>
        <v>0</v>
      </c>
      <c r="L116" s="171">
        <f t="shared" si="26"/>
        <v>0</v>
      </c>
      <c r="M116" s="171">
        <f t="shared" si="27"/>
        <v>0</v>
      </c>
      <c r="N116" s="171">
        <f t="shared" si="28"/>
        <v>0</v>
      </c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142"/>
      <c r="AE116" s="142"/>
    </row>
    <row r="117" spans="1:31" ht="15">
      <c r="A117" s="34" t="s">
        <v>190</v>
      </c>
      <c r="B117" s="5" t="s">
        <v>191</v>
      </c>
      <c r="C117" s="168">
        <v>0</v>
      </c>
      <c r="D117" s="168">
        <v>0</v>
      </c>
      <c r="E117" s="162">
        <v>0</v>
      </c>
      <c r="F117" s="162">
        <v>0</v>
      </c>
      <c r="G117" s="162">
        <v>0</v>
      </c>
      <c r="H117" s="162">
        <v>0</v>
      </c>
      <c r="I117" s="162">
        <v>0</v>
      </c>
      <c r="J117" s="162">
        <v>0</v>
      </c>
      <c r="K117" s="162">
        <v>0</v>
      </c>
      <c r="L117" s="160">
        <f t="shared" si="26"/>
        <v>0</v>
      </c>
      <c r="M117" s="160">
        <f t="shared" si="27"/>
        <v>0</v>
      </c>
      <c r="N117" s="160">
        <f t="shared" si="28"/>
        <v>0</v>
      </c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2"/>
      <c r="AE117" s="22"/>
    </row>
    <row r="118" spans="1:31" ht="15">
      <c r="A118" s="12" t="s">
        <v>192</v>
      </c>
      <c r="B118" s="5" t="s">
        <v>193</v>
      </c>
      <c r="C118" s="168">
        <v>0</v>
      </c>
      <c r="D118" s="168">
        <v>0</v>
      </c>
      <c r="E118" s="163">
        <v>0</v>
      </c>
      <c r="F118" s="162">
        <v>0</v>
      </c>
      <c r="G118" s="162">
        <v>0</v>
      </c>
      <c r="H118" s="162">
        <v>0</v>
      </c>
      <c r="I118" s="162">
        <v>0</v>
      </c>
      <c r="J118" s="162">
        <v>0</v>
      </c>
      <c r="K118" s="162">
        <v>0</v>
      </c>
      <c r="L118" s="160">
        <f t="shared" si="26"/>
        <v>0</v>
      </c>
      <c r="M118" s="160">
        <f t="shared" si="27"/>
        <v>0</v>
      </c>
      <c r="N118" s="160">
        <f t="shared" si="28"/>
        <v>0</v>
      </c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2"/>
      <c r="AE118" s="22"/>
    </row>
    <row r="119" spans="1:31" ht="15">
      <c r="A119" s="34" t="s">
        <v>416</v>
      </c>
      <c r="B119" s="5" t="s">
        <v>194</v>
      </c>
      <c r="C119" s="168">
        <v>0</v>
      </c>
      <c r="D119" s="168">
        <v>0</v>
      </c>
      <c r="E119" s="162">
        <v>0</v>
      </c>
      <c r="F119" s="162">
        <v>0</v>
      </c>
      <c r="G119" s="162">
        <v>0</v>
      </c>
      <c r="H119" s="162">
        <v>0</v>
      </c>
      <c r="I119" s="162">
        <v>0</v>
      </c>
      <c r="J119" s="162">
        <v>0</v>
      </c>
      <c r="K119" s="162">
        <v>0</v>
      </c>
      <c r="L119" s="160">
        <f t="shared" si="26"/>
        <v>0</v>
      </c>
      <c r="M119" s="160">
        <f t="shared" si="27"/>
        <v>0</v>
      </c>
      <c r="N119" s="160">
        <f t="shared" si="28"/>
        <v>0</v>
      </c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2"/>
      <c r="AE119" s="22"/>
    </row>
    <row r="120" spans="1:31" ht="15">
      <c r="A120" s="34" t="s">
        <v>385</v>
      </c>
      <c r="B120" s="5" t="s">
        <v>195</v>
      </c>
      <c r="C120" s="168">
        <v>0</v>
      </c>
      <c r="D120" s="168">
        <v>0</v>
      </c>
      <c r="E120" s="162">
        <v>0</v>
      </c>
      <c r="F120" s="162">
        <v>0</v>
      </c>
      <c r="G120" s="162">
        <v>0</v>
      </c>
      <c r="H120" s="162">
        <v>0</v>
      </c>
      <c r="I120" s="162">
        <v>0</v>
      </c>
      <c r="J120" s="162">
        <v>0</v>
      </c>
      <c r="K120" s="162">
        <v>0</v>
      </c>
      <c r="L120" s="160">
        <f t="shared" si="26"/>
        <v>0</v>
      </c>
      <c r="M120" s="160">
        <f t="shared" si="27"/>
        <v>0</v>
      </c>
      <c r="N120" s="160">
        <f t="shared" si="28"/>
        <v>0</v>
      </c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2"/>
      <c r="AE120" s="22"/>
    </row>
    <row r="121" spans="1:31" s="132" customFormat="1" ht="15">
      <c r="A121" s="35" t="s">
        <v>386</v>
      </c>
      <c r="B121" s="36" t="s">
        <v>199</v>
      </c>
      <c r="C121" s="172">
        <f>SUM(C117:C120)</f>
        <v>0</v>
      </c>
      <c r="D121" s="172">
        <f>SUM(D117:D120)</f>
        <v>0</v>
      </c>
      <c r="E121" s="172">
        <f>SUM(E117:E120)</f>
        <v>0</v>
      </c>
      <c r="F121" s="172">
        <f aca="true" t="shared" si="32" ref="F121:K121">SUM(F117:F120)</f>
        <v>0</v>
      </c>
      <c r="G121" s="172">
        <f t="shared" si="32"/>
        <v>0</v>
      </c>
      <c r="H121" s="172">
        <f t="shared" si="32"/>
        <v>0</v>
      </c>
      <c r="I121" s="172">
        <f t="shared" si="32"/>
        <v>0</v>
      </c>
      <c r="J121" s="172">
        <f t="shared" si="32"/>
        <v>0</v>
      </c>
      <c r="K121" s="172">
        <f t="shared" si="32"/>
        <v>0</v>
      </c>
      <c r="L121" s="171">
        <f t="shared" si="26"/>
        <v>0</v>
      </c>
      <c r="M121" s="171">
        <f t="shared" si="27"/>
        <v>0</v>
      </c>
      <c r="N121" s="171">
        <f t="shared" si="28"/>
        <v>0</v>
      </c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142"/>
      <c r="AE121" s="142"/>
    </row>
    <row r="122" spans="1:31" ht="15">
      <c r="A122" s="12" t="s">
        <v>200</v>
      </c>
      <c r="B122" s="5" t="s">
        <v>201</v>
      </c>
      <c r="C122" s="168">
        <v>0</v>
      </c>
      <c r="D122" s="168">
        <v>0</v>
      </c>
      <c r="E122" s="163">
        <v>0</v>
      </c>
      <c r="F122" s="163">
        <v>0</v>
      </c>
      <c r="G122" s="163">
        <v>0</v>
      </c>
      <c r="H122" s="163">
        <v>0</v>
      </c>
      <c r="I122" s="163">
        <v>0</v>
      </c>
      <c r="J122" s="163">
        <v>0</v>
      </c>
      <c r="K122" s="163">
        <v>0</v>
      </c>
      <c r="L122" s="160">
        <f t="shared" si="26"/>
        <v>0</v>
      </c>
      <c r="M122" s="160">
        <f t="shared" si="27"/>
        <v>0</v>
      </c>
      <c r="N122" s="160">
        <f t="shared" si="28"/>
        <v>0</v>
      </c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2"/>
      <c r="AE122" s="22"/>
    </row>
    <row r="123" spans="1:31" s="132" customFormat="1" ht="15.75">
      <c r="A123" s="99" t="s">
        <v>420</v>
      </c>
      <c r="B123" s="100" t="s">
        <v>202</v>
      </c>
      <c r="C123" s="178">
        <f>SUM(C121,C116,C112,C109,C104)</f>
        <v>0</v>
      </c>
      <c r="D123" s="178">
        <f>SUM(D121,D116,D112,D109,D104)</f>
        <v>0</v>
      </c>
      <c r="E123" s="178">
        <f>SUM(E121,E116,E112,E109,E104)</f>
        <v>0</v>
      </c>
      <c r="F123" s="178">
        <f aca="true" t="shared" si="33" ref="F123:K123">SUM(F121,F116,F112,F109,F104)</f>
        <v>0</v>
      </c>
      <c r="G123" s="178">
        <f t="shared" si="33"/>
        <v>0</v>
      </c>
      <c r="H123" s="178">
        <f t="shared" si="33"/>
        <v>0</v>
      </c>
      <c r="I123" s="178">
        <f t="shared" si="33"/>
        <v>0</v>
      </c>
      <c r="J123" s="178">
        <f t="shared" si="33"/>
        <v>0</v>
      </c>
      <c r="K123" s="178">
        <f t="shared" si="33"/>
        <v>0</v>
      </c>
      <c r="L123" s="177">
        <f t="shared" si="26"/>
        <v>0</v>
      </c>
      <c r="M123" s="177">
        <f t="shared" si="27"/>
        <v>0</v>
      </c>
      <c r="N123" s="177">
        <f t="shared" si="28"/>
        <v>0</v>
      </c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142"/>
      <c r="AE123" s="142"/>
    </row>
    <row r="124" spans="1:31" s="132" customFormat="1" ht="15.75">
      <c r="A124" s="198" t="s">
        <v>456</v>
      </c>
      <c r="B124" s="198"/>
      <c r="C124" s="199">
        <f>SUM(C100+C123)</f>
        <v>43607441</v>
      </c>
      <c r="D124" s="199">
        <f>SUM(D100+D123)</f>
        <v>41245727</v>
      </c>
      <c r="E124" s="199">
        <f>SUM(E100+E123)</f>
        <v>40149668</v>
      </c>
      <c r="F124" s="199">
        <f aca="true" t="shared" si="34" ref="F124:K124">SUM(F100+F123)</f>
        <v>0</v>
      </c>
      <c r="G124" s="199">
        <f t="shared" si="34"/>
        <v>0</v>
      </c>
      <c r="H124" s="199">
        <f t="shared" si="34"/>
        <v>0</v>
      </c>
      <c r="I124" s="199">
        <f t="shared" si="34"/>
        <v>0</v>
      </c>
      <c r="J124" s="199">
        <f t="shared" si="34"/>
        <v>0</v>
      </c>
      <c r="K124" s="199">
        <f t="shared" si="34"/>
        <v>0</v>
      </c>
      <c r="L124" s="200">
        <f t="shared" si="26"/>
        <v>43607441</v>
      </c>
      <c r="M124" s="200">
        <f t="shared" si="27"/>
        <v>41245727</v>
      </c>
      <c r="N124" s="200">
        <f t="shared" si="28"/>
        <v>40149668</v>
      </c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</row>
    <row r="125" spans="2:31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</row>
    <row r="126" spans="2:31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</row>
    <row r="127" spans="2:31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 spans="2:31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</row>
    <row r="129" spans="2:31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</row>
    <row r="130" spans="2:31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</row>
    <row r="131" spans="2:31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</row>
    <row r="132" spans="2:31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spans="2:31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</row>
    <row r="134" spans="2:31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</row>
    <row r="135" spans="2:31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</row>
    <row r="136" spans="2:31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</row>
    <row r="137" spans="2:31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</row>
    <row r="138" spans="2:31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</row>
    <row r="139" spans="2:31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</row>
    <row r="140" spans="2:31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</row>
    <row r="141" spans="2:31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</row>
    <row r="142" spans="2:31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</row>
    <row r="143" spans="2:31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</row>
    <row r="144" spans="2:31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</row>
    <row r="145" spans="2:31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</row>
    <row r="146" spans="2:31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</row>
    <row r="147" spans="2:31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</row>
    <row r="148" spans="2:31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</row>
    <row r="149" spans="2:31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</row>
    <row r="150" spans="2:31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</row>
    <row r="151" spans="2:31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</row>
    <row r="152" spans="2:31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</row>
    <row r="153" spans="2:31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</row>
    <row r="154" spans="2:31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</row>
    <row r="155" spans="2:31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</row>
    <row r="156" spans="2:31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</row>
    <row r="157" spans="2:31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</row>
    <row r="158" spans="2:31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</row>
    <row r="159" spans="2:31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</row>
    <row r="160" spans="2:31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</row>
    <row r="161" spans="2:31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</row>
    <row r="162" spans="2:31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</row>
    <row r="163" spans="2:31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</row>
    <row r="164" spans="2:31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</row>
    <row r="165" spans="2:31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</row>
    <row r="166" spans="2:31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</row>
    <row r="167" spans="2:31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</row>
    <row r="168" spans="2:31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</row>
    <row r="169" spans="2:31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</row>
    <row r="170" spans="2:31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</row>
    <row r="171" spans="2:31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</row>
    <row r="172" spans="2:31" ht="1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</row>
    <row r="173" spans="2:31" ht="1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</row>
  </sheetData>
  <sheetProtection/>
  <mergeCells count="8">
    <mergeCell ref="A2:N2"/>
    <mergeCell ref="A3:N3"/>
    <mergeCell ref="A6:A7"/>
    <mergeCell ref="B6:B7"/>
    <mergeCell ref="C6:E6"/>
    <mergeCell ref="F6:H6"/>
    <mergeCell ref="I6:K6"/>
    <mergeCell ref="L6:N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E173"/>
  <sheetViews>
    <sheetView zoomScalePageLayoutView="0" workbookViewId="0" topLeftCell="A1">
      <selection activeCell="C85" sqref="C85"/>
    </sheetView>
  </sheetViews>
  <sheetFormatPr defaultColWidth="9.140625" defaultRowHeight="15"/>
  <cols>
    <col min="1" max="1" width="83.421875" style="0" customWidth="1"/>
    <col min="3" max="5" width="13.8515625" style="0" bestFit="1" customWidth="1"/>
    <col min="6" max="7" width="10.28125" style="0" customWidth="1"/>
    <col min="8" max="8" width="12.00390625" style="0" customWidth="1"/>
    <col min="9" max="9" width="12.8515625" style="0" customWidth="1"/>
    <col min="10" max="10" width="13.421875" style="0" customWidth="1"/>
    <col min="11" max="11" width="11.57421875" style="0" customWidth="1"/>
    <col min="12" max="14" width="13.8515625" style="0" bestFit="1" customWidth="1"/>
  </cols>
  <sheetData>
    <row r="1" ht="15">
      <c r="K1" t="s">
        <v>959</v>
      </c>
    </row>
    <row r="2" spans="1:14" ht="21" customHeight="1">
      <c r="A2" s="379" t="s">
        <v>991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1"/>
      <c r="M2" s="382"/>
      <c r="N2" s="382"/>
    </row>
    <row r="3" spans="1:14" ht="18.75" customHeight="1">
      <c r="A3" s="383" t="s">
        <v>897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1"/>
      <c r="M3" s="382"/>
      <c r="N3" s="382"/>
    </row>
    <row r="4" ht="18">
      <c r="A4" s="40"/>
    </row>
    <row r="5" ht="15">
      <c r="A5" s="82" t="s">
        <v>617</v>
      </c>
    </row>
    <row r="6" spans="1:14" ht="25.5" customHeight="1">
      <c r="A6" s="384" t="s">
        <v>24</v>
      </c>
      <c r="B6" s="386" t="s">
        <v>25</v>
      </c>
      <c r="C6" s="388" t="s">
        <v>531</v>
      </c>
      <c r="D6" s="389"/>
      <c r="E6" s="390"/>
      <c r="F6" s="388" t="s">
        <v>532</v>
      </c>
      <c r="G6" s="389"/>
      <c r="H6" s="390"/>
      <c r="I6" s="388" t="s">
        <v>533</v>
      </c>
      <c r="J6" s="389"/>
      <c r="K6" s="390"/>
      <c r="L6" s="391" t="s">
        <v>629</v>
      </c>
      <c r="M6" s="392"/>
      <c r="N6" s="392"/>
    </row>
    <row r="7" spans="1:14" ht="25.5">
      <c r="A7" s="385"/>
      <c r="B7" s="387"/>
      <c r="C7" s="3" t="s">
        <v>631</v>
      </c>
      <c r="D7" s="3" t="s">
        <v>652</v>
      </c>
      <c r="E7" s="81" t="s">
        <v>653</v>
      </c>
      <c r="F7" s="3" t="s">
        <v>631</v>
      </c>
      <c r="G7" s="3" t="s">
        <v>652</v>
      </c>
      <c r="H7" s="81" t="s">
        <v>653</v>
      </c>
      <c r="I7" s="3" t="s">
        <v>631</v>
      </c>
      <c r="J7" s="3" t="s">
        <v>652</v>
      </c>
      <c r="K7" s="81" t="s">
        <v>653</v>
      </c>
      <c r="L7" s="3" t="s">
        <v>631</v>
      </c>
      <c r="M7" s="3" t="s">
        <v>652</v>
      </c>
      <c r="N7" s="81" t="s">
        <v>653</v>
      </c>
    </row>
    <row r="8" spans="1:14" ht="15">
      <c r="A8" s="27" t="s">
        <v>26</v>
      </c>
      <c r="B8" s="28" t="s">
        <v>27</v>
      </c>
      <c r="C8" s="133">
        <f>+'kiadások önk'!C8+'kiadások ovoda '!C8</f>
        <v>31762237</v>
      </c>
      <c r="D8" s="133">
        <f>+'kiadások önk'!D8+'kiadások ovoda '!D8</f>
        <v>35410669</v>
      </c>
      <c r="E8" s="133">
        <f>+'kiadások önk'!E8+'kiadások ovoda '!E8</f>
        <v>35381798</v>
      </c>
      <c r="F8" s="133">
        <f>+'kiadások önk'!F8+'kiadások ovoda '!F8</f>
        <v>0</v>
      </c>
      <c r="G8" s="133">
        <f>+'kiadások önk'!G8+'kiadások ovoda '!G8</f>
        <v>0</v>
      </c>
      <c r="H8" s="133">
        <f>+'kiadások önk'!H8+'kiadások ovoda '!H8</f>
        <v>0</v>
      </c>
      <c r="I8" s="133">
        <f>+'kiadások önk'!I8+'kiadások ovoda '!I8</f>
        <v>0</v>
      </c>
      <c r="J8" s="133">
        <f>+'kiadások önk'!J8+'kiadások ovoda '!J8</f>
        <v>0</v>
      </c>
      <c r="K8" s="133">
        <f>+'kiadások önk'!K8+'kiadások ovoda '!K8</f>
        <v>0</v>
      </c>
      <c r="L8" s="133">
        <f>+'kiadások önk'!L8+'kiadások ovoda '!L8</f>
        <v>31762237</v>
      </c>
      <c r="M8" s="133">
        <f>+'kiadások önk'!M8+'kiadások ovoda '!M8</f>
        <v>35410669</v>
      </c>
      <c r="N8" s="133">
        <f>+'kiadások önk'!N8+'kiadások ovoda '!N8</f>
        <v>35381798</v>
      </c>
    </row>
    <row r="9" spans="1:14" ht="15">
      <c r="A9" s="27" t="s">
        <v>28</v>
      </c>
      <c r="B9" s="29" t="s">
        <v>29</v>
      </c>
      <c r="C9" s="133">
        <f>+'kiadások önk'!C9+'kiadások ovoda '!C9</f>
        <v>892905</v>
      </c>
      <c r="D9" s="133">
        <f>+'kiadások önk'!D9+'kiadások ovoda '!D9</f>
        <v>892905</v>
      </c>
      <c r="E9" s="133">
        <f>+'kiadások önk'!E9+'kiadások ovoda '!E9</f>
        <v>793000</v>
      </c>
      <c r="F9" s="133">
        <f>+'kiadások önk'!F9+'kiadások ovoda '!F9</f>
        <v>0</v>
      </c>
      <c r="G9" s="133">
        <f>+'kiadások önk'!G9+'kiadások ovoda '!G9</f>
        <v>0</v>
      </c>
      <c r="H9" s="133">
        <f>+'kiadások önk'!H9+'kiadások ovoda '!H9</f>
        <v>0</v>
      </c>
      <c r="I9" s="133">
        <f>+'kiadások önk'!I9+'kiadások ovoda '!I9</f>
        <v>0</v>
      </c>
      <c r="J9" s="133">
        <f>+'kiadások önk'!J9+'kiadások ovoda '!J9</f>
        <v>0</v>
      </c>
      <c r="K9" s="133">
        <f>+'kiadások önk'!K9+'kiadások ovoda '!K9</f>
        <v>0</v>
      </c>
      <c r="L9" s="133">
        <f>+'kiadások önk'!L9+'kiadások ovoda '!L9</f>
        <v>892905</v>
      </c>
      <c r="M9" s="133">
        <f>+'kiadások önk'!M9+'kiadások ovoda '!M9</f>
        <v>892905</v>
      </c>
      <c r="N9" s="133">
        <f>+'kiadások önk'!N9+'kiadások ovoda '!N9</f>
        <v>793000</v>
      </c>
    </row>
    <row r="10" spans="1:14" ht="15">
      <c r="A10" s="27" t="s">
        <v>30</v>
      </c>
      <c r="B10" s="29" t="s">
        <v>31</v>
      </c>
      <c r="C10" s="133">
        <f>+'kiadások önk'!C10+'kiadások ovoda '!C10</f>
        <v>0</v>
      </c>
      <c r="D10" s="133">
        <f>+'kiadások önk'!D10+'kiadások ovoda '!D10</f>
        <v>0</v>
      </c>
      <c r="E10" s="133">
        <f>+'kiadások önk'!E10+'kiadások ovoda '!E10</f>
        <v>0</v>
      </c>
      <c r="F10" s="133">
        <f>+'kiadások önk'!F10+'kiadások ovoda '!F10</f>
        <v>0</v>
      </c>
      <c r="G10" s="133">
        <f>+'kiadások önk'!G10+'kiadások ovoda '!G10</f>
        <v>0</v>
      </c>
      <c r="H10" s="133">
        <f>+'kiadások önk'!H10+'kiadások ovoda '!H10</f>
        <v>0</v>
      </c>
      <c r="I10" s="133">
        <f>+'kiadások önk'!I10+'kiadások ovoda '!I10</f>
        <v>0</v>
      </c>
      <c r="J10" s="133">
        <f>+'kiadások önk'!J10+'kiadások ovoda '!J10</f>
        <v>0</v>
      </c>
      <c r="K10" s="133">
        <f>+'kiadások önk'!K10+'kiadások ovoda '!K10</f>
        <v>0</v>
      </c>
      <c r="L10" s="133">
        <f>+'kiadások önk'!L10+'kiadások ovoda '!L10</f>
        <v>0</v>
      </c>
      <c r="M10" s="133">
        <f>+'kiadások önk'!M10+'kiadások ovoda '!M10</f>
        <v>0</v>
      </c>
      <c r="N10" s="133">
        <f>+'kiadások önk'!N10+'kiadások ovoda '!N10</f>
        <v>0</v>
      </c>
    </row>
    <row r="11" spans="1:14" ht="15">
      <c r="A11" s="30" t="s">
        <v>32</v>
      </c>
      <c r="B11" s="29" t="s">
        <v>33</v>
      </c>
      <c r="C11" s="133">
        <f>+'kiadások önk'!C11+'kiadások ovoda '!C11</f>
        <v>100000</v>
      </c>
      <c r="D11" s="133">
        <f>+'kiadások önk'!D11+'kiadások ovoda '!D11</f>
        <v>0</v>
      </c>
      <c r="E11" s="133">
        <f>+'kiadások önk'!E11+'kiadások ovoda '!E11</f>
        <v>0</v>
      </c>
      <c r="F11" s="133">
        <f>+'kiadások önk'!F11+'kiadások ovoda '!F11</f>
        <v>0</v>
      </c>
      <c r="G11" s="133">
        <f>+'kiadások önk'!G11+'kiadások ovoda '!G11</f>
        <v>0</v>
      </c>
      <c r="H11" s="133">
        <f>+'kiadások önk'!H11+'kiadások ovoda '!H11</f>
        <v>0</v>
      </c>
      <c r="I11" s="133">
        <f>+'kiadások önk'!I11+'kiadások ovoda '!I11</f>
        <v>0</v>
      </c>
      <c r="J11" s="133">
        <f>+'kiadások önk'!J11+'kiadások ovoda '!J11</f>
        <v>0</v>
      </c>
      <c r="K11" s="133">
        <f>+'kiadások önk'!K11+'kiadások ovoda '!K11</f>
        <v>0</v>
      </c>
      <c r="L11" s="133">
        <f>+'kiadások önk'!L11+'kiadások ovoda '!L11</f>
        <v>100000</v>
      </c>
      <c r="M11" s="133">
        <f>+'kiadások önk'!M11+'kiadások ovoda '!M11</f>
        <v>0</v>
      </c>
      <c r="N11" s="133">
        <f>+'kiadások önk'!N11+'kiadások ovoda '!N11</f>
        <v>0</v>
      </c>
    </row>
    <row r="12" spans="1:14" ht="15">
      <c r="A12" s="30" t="s">
        <v>34</v>
      </c>
      <c r="B12" s="29" t="s">
        <v>35</v>
      </c>
      <c r="C12" s="133">
        <f>+'kiadások önk'!C12+'kiadások ovoda '!C12</f>
        <v>0</v>
      </c>
      <c r="D12" s="133">
        <f>+'kiadások önk'!D12+'kiadások ovoda '!D12</f>
        <v>0</v>
      </c>
      <c r="E12" s="133">
        <f>+'kiadások önk'!E12+'kiadások ovoda '!E12</f>
        <v>0</v>
      </c>
      <c r="F12" s="133">
        <f>+'kiadások önk'!F12+'kiadások ovoda '!F12</f>
        <v>0</v>
      </c>
      <c r="G12" s="133">
        <f>+'kiadások önk'!G12+'kiadások ovoda '!G12</f>
        <v>0</v>
      </c>
      <c r="H12" s="133">
        <f>+'kiadások önk'!H12+'kiadások ovoda '!H12</f>
        <v>0</v>
      </c>
      <c r="I12" s="133">
        <f>+'kiadások önk'!I12+'kiadások ovoda '!I12</f>
        <v>0</v>
      </c>
      <c r="J12" s="133">
        <f>+'kiadások önk'!J12+'kiadások ovoda '!J12</f>
        <v>0</v>
      </c>
      <c r="K12" s="133">
        <f>+'kiadások önk'!K12+'kiadások ovoda '!K12</f>
        <v>0</v>
      </c>
      <c r="L12" s="133">
        <f>+'kiadások önk'!L12+'kiadások ovoda '!L12</f>
        <v>0</v>
      </c>
      <c r="M12" s="133">
        <f>+'kiadások önk'!M12+'kiadások ovoda '!M12</f>
        <v>0</v>
      </c>
      <c r="N12" s="133">
        <f>+'kiadások önk'!N12+'kiadások ovoda '!N12</f>
        <v>0</v>
      </c>
    </row>
    <row r="13" spans="1:14" ht="15">
      <c r="A13" s="30" t="s">
        <v>36</v>
      </c>
      <c r="B13" s="29" t="s">
        <v>37</v>
      </c>
      <c r="C13" s="133">
        <f>+'kiadások önk'!C13+'kiadások ovoda '!C13</f>
        <v>931770</v>
      </c>
      <c r="D13" s="133">
        <f>+'kiadások önk'!D13+'kiadások ovoda '!D13</f>
        <v>931770</v>
      </c>
      <c r="E13" s="133">
        <f>+'kiadások önk'!E13+'kiadások ovoda '!E13</f>
        <v>931770</v>
      </c>
      <c r="F13" s="133">
        <f>+'kiadások önk'!F13+'kiadások ovoda '!F13</f>
        <v>0</v>
      </c>
      <c r="G13" s="133">
        <f>+'kiadások önk'!G13+'kiadások ovoda '!G13</f>
        <v>0</v>
      </c>
      <c r="H13" s="133">
        <f>+'kiadások önk'!H13+'kiadások ovoda '!H13</f>
        <v>0</v>
      </c>
      <c r="I13" s="133">
        <f>+'kiadások önk'!I13+'kiadások ovoda '!I13</f>
        <v>0</v>
      </c>
      <c r="J13" s="133">
        <f>+'kiadások önk'!J13+'kiadások ovoda '!J13</f>
        <v>0</v>
      </c>
      <c r="K13" s="133">
        <f>+'kiadások önk'!K13+'kiadások ovoda '!K13</f>
        <v>0</v>
      </c>
      <c r="L13" s="133">
        <f>+'kiadások önk'!L13+'kiadások ovoda '!L13</f>
        <v>931770</v>
      </c>
      <c r="M13" s="133">
        <f>+'kiadások önk'!M13+'kiadások ovoda '!M13</f>
        <v>931770</v>
      </c>
      <c r="N13" s="133">
        <f>+'kiadások önk'!N13+'kiadások ovoda '!N13</f>
        <v>931770</v>
      </c>
    </row>
    <row r="14" spans="1:14" ht="15">
      <c r="A14" s="30" t="s">
        <v>38</v>
      </c>
      <c r="B14" s="29" t="s">
        <v>39</v>
      </c>
      <c r="C14" s="133">
        <f>+'kiadások önk'!C14+'kiadások ovoda '!C14</f>
        <v>0</v>
      </c>
      <c r="D14" s="133">
        <f>+'kiadások önk'!D14+'kiadások ovoda '!D14</f>
        <v>0</v>
      </c>
      <c r="E14" s="133">
        <f>+'kiadások önk'!E14+'kiadások ovoda '!E14</f>
        <v>0</v>
      </c>
      <c r="F14" s="133">
        <f>+'kiadások önk'!F14+'kiadások ovoda '!F14</f>
        <v>0</v>
      </c>
      <c r="G14" s="133">
        <f>+'kiadások önk'!G14+'kiadások ovoda '!G14</f>
        <v>0</v>
      </c>
      <c r="H14" s="133">
        <f>+'kiadások önk'!H14+'kiadások ovoda '!H14</f>
        <v>0</v>
      </c>
      <c r="I14" s="133">
        <f>+'kiadások önk'!I14+'kiadások ovoda '!I14</f>
        <v>0</v>
      </c>
      <c r="J14" s="133">
        <f>+'kiadások önk'!J14+'kiadások ovoda '!J14</f>
        <v>0</v>
      </c>
      <c r="K14" s="133">
        <f>+'kiadások önk'!K14+'kiadások ovoda '!K14</f>
        <v>0</v>
      </c>
      <c r="L14" s="133">
        <f>+'kiadások önk'!L14+'kiadások ovoda '!L14</f>
        <v>0</v>
      </c>
      <c r="M14" s="133">
        <f>+'kiadások önk'!M14+'kiadások ovoda '!M14</f>
        <v>0</v>
      </c>
      <c r="N14" s="133">
        <f>+'kiadások önk'!N14+'kiadások ovoda '!N14</f>
        <v>0</v>
      </c>
    </row>
    <row r="15" spans="1:14" ht="15">
      <c r="A15" s="30" t="s">
        <v>40</v>
      </c>
      <c r="B15" s="29" t="s">
        <v>41</v>
      </c>
      <c r="C15" s="133">
        <f>+'kiadások önk'!C15+'kiadások ovoda '!C15</f>
        <v>0</v>
      </c>
      <c r="D15" s="133">
        <f>+'kiadások önk'!D15+'kiadások ovoda '!D15</f>
        <v>0</v>
      </c>
      <c r="E15" s="133">
        <f>+'kiadások önk'!E15+'kiadások ovoda '!E15</f>
        <v>0</v>
      </c>
      <c r="F15" s="133">
        <f>+'kiadások önk'!F15+'kiadások ovoda '!F15</f>
        <v>0</v>
      </c>
      <c r="G15" s="133">
        <f>+'kiadások önk'!G15+'kiadások ovoda '!G15</f>
        <v>0</v>
      </c>
      <c r="H15" s="133">
        <f>+'kiadások önk'!H15+'kiadások ovoda '!H15</f>
        <v>0</v>
      </c>
      <c r="I15" s="133">
        <f>+'kiadások önk'!I15+'kiadások ovoda '!I15</f>
        <v>0</v>
      </c>
      <c r="J15" s="133">
        <f>+'kiadások önk'!J15+'kiadások ovoda '!J15</f>
        <v>0</v>
      </c>
      <c r="K15" s="133">
        <f>+'kiadások önk'!K15+'kiadások ovoda '!K15</f>
        <v>0</v>
      </c>
      <c r="L15" s="133">
        <f>+'kiadások önk'!L15+'kiadások ovoda '!L15</f>
        <v>0</v>
      </c>
      <c r="M15" s="133">
        <f>+'kiadások önk'!M15+'kiadások ovoda '!M15</f>
        <v>0</v>
      </c>
      <c r="N15" s="133">
        <f>+'kiadások önk'!N15+'kiadások ovoda '!N15</f>
        <v>0</v>
      </c>
    </row>
    <row r="16" spans="1:14" ht="15">
      <c r="A16" s="5" t="s">
        <v>42</v>
      </c>
      <c r="B16" s="29" t="s">
        <v>43</v>
      </c>
      <c r="C16" s="133">
        <f>+'kiadások önk'!C16+'kiadások ovoda '!C16</f>
        <v>122188</v>
      </c>
      <c r="D16" s="133">
        <f>+'kiadások önk'!D16+'kiadások ovoda '!D16</f>
        <v>122188</v>
      </c>
      <c r="E16" s="133">
        <f>+'kiadások önk'!E16+'kiadások ovoda '!E16</f>
        <v>96064</v>
      </c>
      <c r="F16" s="133">
        <f>+'kiadások önk'!F16+'kiadások ovoda '!F16</f>
        <v>0</v>
      </c>
      <c r="G16" s="133">
        <f>+'kiadások önk'!G16+'kiadások ovoda '!G16</f>
        <v>0</v>
      </c>
      <c r="H16" s="133">
        <f>+'kiadások önk'!H16+'kiadások ovoda '!H16</f>
        <v>0</v>
      </c>
      <c r="I16" s="133">
        <f>+'kiadások önk'!I16+'kiadások ovoda '!I16</f>
        <v>0</v>
      </c>
      <c r="J16" s="133">
        <f>+'kiadások önk'!J16+'kiadások ovoda '!J16</f>
        <v>0</v>
      </c>
      <c r="K16" s="133">
        <f>+'kiadások önk'!K16+'kiadások ovoda '!K16</f>
        <v>0</v>
      </c>
      <c r="L16" s="133">
        <f>+'kiadások önk'!L16+'kiadások ovoda '!L16</f>
        <v>122188</v>
      </c>
      <c r="M16" s="133">
        <f>+'kiadások önk'!M16+'kiadások ovoda '!M16</f>
        <v>122188</v>
      </c>
      <c r="N16" s="133">
        <f>+'kiadások önk'!N16+'kiadások ovoda '!N16</f>
        <v>96064</v>
      </c>
    </row>
    <row r="17" spans="1:14" ht="15">
      <c r="A17" s="5" t="s">
        <v>44</v>
      </c>
      <c r="B17" s="29" t="s">
        <v>45</v>
      </c>
      <c r="C17" s="133">
        <f>+'kiadások önk'!C17+'kiadások ovoda '!C17</f>
        <v>0</v>
      </c>
      <c r="D17" s="133">
        <f>+'kiadások önk'!D17+'kiadások ovoda '!D17</f>
        <v>0</v>
      </c>
      <c r="E17" s="133">
        <f>+'kiadások önk'!E17+'kiadások ovoda '!E17</f>
        <v>0</v>
      </c>
      <c r="F17" s="133">
        <f>+'kiadások önk'!F17+'kiadások ovoda '!F17</f>
        <v>0</v>
      </c>
      <c r="G17" s="133">
        <f>+'kiadások önk'!G17+'kiadások ovoda '!G17</f>
        <v>0</v>
      </c>
      <c r="H17" s="133">
        <f>+'kiadások önk'!H17+'kiadások ovoda '!H17</f>
        <v>0</v>
      </c>
      <c r="I17" s="133">
        <f>+'kiadások önk'!I17+'kiadások ovoda '!I17</f>
        <v>0</v>
      </c>
      <c r="J17" s="133">
        <f>+'kiadások önk'!J17+'kiadások ovoda '!J17</f>
        <v>0</v>
      </c>
      <c r="K17" s="133">
        <f>+'kiadások önk'!K17+'kiadások ovoda '!K17</f>
        <v>0</v>
      </c>
      <c r="L17" s="133">
        <f>+'kiadások önk'!L17+'kiadások ovoda '!L17</f>
        <v>0</v>
      </c>
      <c r="M17" s="133">
        <f>+'kiadások önk'!M17+'kiadások ovoda '!M17</f>
        <v>0</v>
      </c>
      <c r="N17" s="133">
        <f>+'kiadások önk'!N17+'kiadások ovoda '!N17</f>
        <v>0</v>
      </c>
    </row>
    <row r="18" spans="1:14" ht="15">
      <c r="A18" s="5" t="s">
        <v>46</v>
      </c>
      <c r="B18" s="29" t="s">
        <v>47</v>
      </c>
      <c r="C18" s="133">
        <f>+'kiadások önk'!C18+'kiadások ovoda '!C18</f>
        <v>0</v>
      </c>
      <c r="D18" s="133">
        <f>+'kiadások önk'!D18+'kiadások ovoda '!D18</f>
        <v>0</v>
      </c>
      <c r="E18" s="133">
        <f>+'kiadások önk'!E18+'kiadások ovoda '!E18</f>
        <v>0</v>
      </c>
      <c r="F18" s="133">
        <f>+'kiadások önk'!F18+'kiadások ovoda '!F18</f>
        <v>0</v>
      </c>
      <c r="G18" s="133">
        <f>+'kiadások önk'!G18+'kiadások ovoda '!G18</f>
        <v>0</v>
      </c>
      <c r="H18" s="133">
        <f>+'kiadások önk'!H18+'kiadások ovoda '!H18</f>
        <v>0</v>
      </c>
      <c r="I18" s="133">
        <f>+'kiadások önk'!I18+'kiadások ovoda '!I18</f>
        <v>0</v>
      </c>
      <c r="J18" s="133">
        <f>+'kiadások önk'!J18+'kiadások ovoda '!J18</f>
        <v>0</v>
      </c>
      <c r="K18" s="133">
        <f>+'kiadások önk'!K18+'kiadások ovoda '!K18</f>
        <v>0</v>
      </c>
      <c r="L18" s="133">
        <f>+'kiadások önk'!L18+'kiadások ovoda '!L18</f>
        <v>0</v>
      </c>
      <c r="M18" s="133">
        <f>+'kiadások önk'!M18+'kiadások ovoda '!M18</f>
        <v>0</v>
      </c>
      <c r="N18" s="133">
        <f>+'kiadások önk'!N18+'kiadások ovoda '!N18</f>
        <v>0</v>
      </c>
    </row>
    <row r="19" spans="1:14" ht="15">
      <c r="A19" s="5" t="s">
        <v>48</v>
      </c>
      <c r="B19" s="29" t="s">
        <v>49</v>
      </c>
      <c r="C19" s="133">
        <f>+'kiadások önk'!C19+'kiadások ovoda '!C19</f>
        <v>0</v>
      </c>
      <c r="D19" s="133">
        <f>+'kiadások önk'!D19+'kiadások ovoda '!D19</f>
        <v>0</v>
      </c>
      <c r="E19" s="133">
        <f>+'kiadások önk'!E19+'kiadások ovoda '!E19</f>
        <v>0</v>
      </c>
      <c r="F19" s="133">
        <f>+'kiadások önk'!F19+'kiadások ovoda '!F19</f>
        <v>0</v>
      </c>
      <c r="G19" s="133">
        <f>+'kiadások önk'!G19+'kiadások ovoda '!G19</f>
        <v>0</v>
      </c>
      <c r="H19" s="133">
        <f>+'kiadások önk'!H19+'kiadások ovoda '!H19</f>
        <v>0</v>
      </c>
      <c r="I19" s="133">
        <f>+'kiadások önk'!I19+'kiadások ovoda '!I19</f>
        <v>0</v>
      </c>
      <c r="J19" s="133">
        <f>+'kiadások önk'!J19+'kiadások ovoda '!J19</f>
        <v>0</v>
      </c>
      <c r="K19" s="133">
        <f>+'kiadások önk'!K19+'kiadások ovoda '!K19</f>
        <v>0</v>
      </c>
      <c r="L19" s="133">
        <f>+'kiadások önk'!L19+'kiadások ovoda '!L19</f>
        <v>0</v>
      </c>
      <c r="M19" s="133">
        <f>+'kiadások önk'!M19+'kiadások ovoda '!M19</f>
        <v>0</v>
      </c>
      <c r="N19" s="133">
        <f>+'kiadások önk'!N19+'kiadások ovoda '!N19</f>
        <v>0</v>
      </c>
    </row>
    <row r="20" spans="1:14" ht="15">
      <c r="A20" s="5" t="s">
        <v>387</v>
      </c>
      <c r="B20" s="29" t="s">
        <v>50</v>
      </c>
      <c r="C20" s="133">
        <f>+'kiadások önk'!C20+'kiadások ovoda '!C20</f>
        <v>300000</v>
      </c>
      <c r="D20" s="133">
        <f>+'kiadások önk'!D20+'kiadások ovoda '!D20</f>
        <v>88286</v>
      </c>
      <c r="E20" s="133">
        <f>+'kiadások önk'!E20+'kiadások ovoda '!E20</f>
        <v>67805</v>
      </c>
      <c r="F20" s="133">
        <f>+'kiadások önk'!F20+'kiadások ovoda '!F20</f>
        <v>0</v>
      </c>
      <c r="G20" s="133">
        <f>+'kiadások önk'!G20+'kiadások ovoda '!G20</f>
        <v>0</v>
      </c>
      <c r="H20" s="133">
        <f>+'kiadások önk'!H20+'kiadások ovoda '!H20</f>
        <v>0</v>
      </c>
      <c r="I20" s="133">
        <f>+'kiadások önk'!I20+'kiadások ovoda '!I20</f>
        <v>0</v>
      </c>
      <c r="J20" s="133">
        <f>+'kiadások önk'!J20+'kiadások ovoda '!J20</f>
        <v>0</v>
      </c>
      <c r="K20" s="133">
        <f>+'kiadások önk'!K20+'kiadások ovoda '!K20</f>
        <v>0</v>
      </c>
      <c r="L20" s="133">
        <f>+'kiadások önk'!L20+'kiadások ovoda '!L20</f>
        <v>300000</v>
      </c>
      <c r="M20" s="133">
        <f>+'kiadások önk'!M20+'kiadások ovoda '!M20</f>
        <v>88286</v>
      </c>
      <c r="N20" s="133">
        <f>+'kiadások önk'!N20+'kiadások ovoda '!N20</f>
        <v>67805</v>
      </c>
    </row>
    <row r="21" spans="1:14" ht="15">
      <c r="A21" s="31" t="s">
        <v>326</v>
      </c>
      <c r="B21" s="32" t="s">
        <v>51</v>
      </c>
      <c r="C21" s="135">
        <f>+'kiadások önk'!C21+'kiadások ovoda '!C21</f>
        <v>34109100</v>
      </c>
      <c r="D21" s="135">
        <f>+'kiadások önk'!D21+'kiadások ovoda '!D21</f>
        <v>37445818</v>
      </c>
      <c r="E21" s="135">
        <f>+'kiadások önk'!E21+'kiadások ovoda '!E21</f>
        <v>37270437</v>
      </c>
      <c r="F21" s="135">
        <f>+'kiadások önk'!F21+'kiadások ovoda '!F21</f>
        <v>0</v>
      </c>
      <c r="G21" s="135">
        <f>+'kiadások önk'!G21+'kiadások ovoda '!G21</f>
        <v>0</v>
      </c>
      <c r="H21" s="135">
        <f>+'kiadások önk'!H21+'kiadások ovoda '!H21</f>
        <v>0</v>
      </c>
      <c r="I21" s="135">
        <f>+'kiadások önk'!I21+'kiadások ovoda '!I21</f>
        <v>0</v>
      </c>
      <c r="J21" s="135">
        <f>+'kiadások önk'!J21+'kiadások ovoda '!J21</f>
        <v>0</v>
      </c>
      <c r="K21" s="135">
        <f>+'kiadások önk'!K21+'kiadások ovoda '!K21</f>
        <v>0</v>
      </c>
      <c r="L21" s="135">
        <f>+'kiadások önk'!L21+'kiadások ovoda '!L21</f>
        <v>34109100</v>
      </c>
      <c r="M21" s="135">
        <f>+'kiadások önk'!M21+'kiadások ovoda '!M21</f>
        <v>37445818</v>
      </c>
      <c r="N21" s="135">
        <f>+'kiadások önk'!N21+'kiadások ovoda '!N21</f>
        <v>37270437</v>
      </c>
    </row>
    <row r="22" spans="1:14" ht="15">
      <c r="A22" s="5" t="s">
        <v>52</v>
      </c>
      <c r="B22" s="29" t="s">
        <v>53</v>
      </c>
      <c r="C22" s="133">
        <f>+'kiadások önk'!C22+'kiadások ovoda '!C22</f>
        <v>3151600</v>
      </c>
      <c r="D22" s="133">
        <f>+'kiadások önk'!D22+'kiadások ovoda '!D22</f>
        <v>3151600</v>
      </c>
      <c r="E22" s="133">
        <f>+'kiadások önk'!E22+'kiadások ovoda '!E22</f>
        <v>3119595</v>
      </c>
      <c r="F22" s="133">
        <f>+'kiadások önk'!F22+'kiadások ovoda '!F22</f>
        <v>0</v>
      </c>
      <c r="G22" s="133">
        <f>+'kiadások önk'!G22+'kiadások ovoda '!G22</f>
        <v>0</v>
      </c>
      <c r="H22" s="133">
        <f>+'kiadások önk'!H22+'kiadások ovoda '!H22</f>
        <v>0</v>
      </c>
      <c r="I22" s="133">
        <f>+'kiadások önk'!I22+'kiadások ovoda '!I22</f>
        <v>0</v>
      </c>
      <c r="J22" s="133">
        <f>+'kiadások önk'!J22+'kiadások ovoda '!J22</f>
        <v>0</v>
      </c>
      <c r="K22" s="133">
        <f>+'kiadások önk'!K22+'kiadások ovoda '!K22</f>
        <v>0</v>
      </c>
      <c r="L22" s="133">
        <f>+'kiadások önk'!L22+'kiadások ovoda '!L22</f>
        <v>3151600</v>
      </c>
      <c r="M22" s="133">
        <f>+'kiadások önk'!M22+'kiadások ovoda '!M22</f>
        <v>3151600</v>
      </c>
      <c r="N22" s="133">
        <f>+'kiadások önk'!N22+'kiadások ovoda '!N22</f>
        <v>3119595</v>
      </c>
    </row>
    <row r="23" spans="1:14" ht="33.75" customHeight="1">
      <c r="A23" s="5" t="s">
        <v>54</v>
      </c>
      <c r="B23" s="29" t="s">
        <v>55</v>
      </c>
      <c r="C23" s="133">
        <f>+'kiadások önk'!C23+'kiadások ovoda '!C23</f>
        <v>6525000</v>
      </c>
      <c r="D23" s="133">
        <f>+'kiadások önk'!D23+'kiadások ovoda '!D23</f>
        <v>6561000</v>
      </c>
      <c r="E23" s="133">
        <f>+'kiadások önk'!E23+'kiadások ovoda '!E23</f>
        <v>5530722</v>
      </c>
      <c r="F23" s="133">
        <f>+'kiadások önk'!F23+'kiadások ovoda '!F23</f>
        <v>0</v>
      </c>
      <c r="G23" s="133">
        <f>+'kiadások önk'!G23+'kiadások ovoda '!G23</f>
        <v>0</v>
      </c>
      <c r="H23" s="133">
        <f>+'kiadások önk'!H23+'kiadások ovoda '!H23</f>
        <v>0</v>
      </c>
      <c r="I23" s="133">
        <f>+'kiadások önk'!I23+'kiadások ovoda '!I23</f>
        <v>0</v>
      </c>
      <c r="J23" s="133">
        <f>+'kiadások önk'!J23+'kiadások ovoda '!J23</f>
        <v>0</v>
      </c>
      <c r="K23" s="133">
        <f>+'kiadások önk'!K23+'kiadások ovoda '!K23</f>
        <v>0</v>
      </c>
      <c r="L23" s="133">
        <f>+'kiadások önk'!L23+'kiadások ovoda '!L23</f>
        <v>6525000</v>
      </c>
      <c r="M23" s="133">
        <f>+'kiadások önk'!M23+'kiadások ovoda '!M23</f>
        <v>6561000</v>
      </c>
      <c r="N23" s="133">
        <f>+'kiadások önk'!N23+'kiadások ovoda '!N23</f>
        <v>5530722</v>
      </c>
    </row>
    <row r="24" spans="1:14" ht="15">
      <c r="A24" s="6" t="s">
        <v>56</v>
      </c>
      <c r="B24" s="29" t="s">
        <v>57</v>
      </c>
      <c r="C24" s="133">
        <f>+'kiadások önk'!C24+'kiadások ovoda '!C24</f>
        <v>300000</v>
      </c>
      <c r="D24" s="133">
        <f>+'kiadások önk'!D24+'kiadások ovoda '!D24</f>
        <v>312000</v>
      </c>
      <c r="E24" s="133">
        <f>+'kiadások önk'!E24+'kiadások ovoda '!E24</f>
        <v>291009</v>
      </c>
      <c r="F24" s="133">
        <f>+'kiadások önk'!F24+'kiadások ovoda '!F24</f>
        <v>0</v>
      </c>
      <c r="G24" s="133">
        <f>+'kiadások önk'!G24+'kiadások ovoda '!G24</f>
        <v>0</v>
      </c>
      <c r="H24" s="133">
        <f>+'kiadások önk'!H24+'kiadások ovoda '!H24</f>
        <v>0</v>
      </c>
      <c r="I24" s="133">
        <f>+'kiadások önk'!I24+'kiadások ovoda '!I24</f>
        <v>0</v>
      </c>
      <c r="J24" s="133">
        <f>+'kiadások önk'!J24+'kiadások ovoda '!J24</f>
        <v>0</v>
      </c>
      <c r="K24" s="133">
        <f>+'kiadások önk'!K24+'kiadások ovoda '!K24</f>
        <v>0</v>
      </c>
      <c r="L24" s="133">
        <f>+'kiadások önk'!L24+'kiadások ovoda '!L24</f>
        <v>300000</v>
      </c>
      <c r="M24" s="133">
        <f>+'kiadások önk'!M24+'kiadások ovoda '!M24</f>
        <v>312000</v>
      </c>
      <c r="N24" s="133">
        <f>+'kiadások önk'!N24+'kiadások ovoda '!N24</f>
        <v>291009</v>
      </c>
    </row>
    <row r="25" spans="1:14" ht="15">
      <c r="A25" s="7" t="s">
        <v>327</v>
      </c>
      <c r="B25" s="32" t="s">
        <v>58</v>
      </c>
      <c r="C25" s="135">
        <f>+'kiadások önk'!C25+'kiadások ovoda '!C25</f>
        <v>9976600</v>
      </c>
      <c r="D25" s="135">
        <f>+'kiadások önk'!D25+'kiadások ovoda '!D25</f>
        <v>10024600</v>
      </c>
      <c r="E25" s="135">
        <f>+'kiadások önk'!E25+'kiadások ovoda '!E25</f>
        <v>8941326</v>
      </c>
      <c r="F25" s="135">
        <f>+'kiadások önk'!F25+'kiadások ovoda '!F25</f>
        <v>0</v>
      </c>
      <c r="G25" s="135">
        <f>+'kiadások önk'!G25+'kiadások ovoda '!G25</f>
        <v>0</v>
      </c>
      <c r="H25" s="135">
        <f>+'kiadások önk'!H25+'kiadások ovoda '!H25</f>
        <v>0</v>
      </c>
      <c r="I25" s="135">
        <f>+'kiadások önk'!I25+'kiadások ovoda '!I25</f>
        <v>0</v>
      </c>
      <c r="J25" s="135">
        <f>+'kiadások önk'!J25+'kiadások ovoda '!J25</f>
        <v>0</v>
      </c>
      <c r="K25" s="135">
        <f>+'kiadások önk'!K25+'kiadások ovoda '!K25</f>
        <v>0</v>
      </c>
      <c r="L25" s="135">
        <f>+'kiadások önk'!L25+'kiadások ovoda '!L25</f>
        <v>9976600</v>
      </c>
      <c r="M25" s="135">
        <f>+'kiadások önk'!M25+'kiadások ovoda '!M25</f>
        <v>10024600</v>
      </c>
      <c r="N25" s="135">
        <f>+'kiadások önk'!N25+'kiadások ovoda '!N25</f>
        <v>8941326</v>
      </c>
    </row>
    <row r="26" spans="1:14" ht="15">
      <c r="A26" s="43" t="s">
        <v>417</v>
      </c>
      <c r="B26" s="44" t="s">
        <v>59</v>
      </c>
      <c r="C26" s="135">
        <f>+'kiadások önk'!C26+'kiadások ovoda '!C26</f>
        <v>44085700</v>
      </c>
      <c r="D26" s="135">
        <f>+'kiadások önk'!D26+'kiadások ovoda '!D26</f>
        <v>47470418</v>
      </c>
      <c r="E26" s="135">
        <f>+'kiadások önk'!E26+'kiadások ovoda '!E26</f>
        <v>46211763</v>
      </c>
      <c r="F26" s="135">
        <f>+'kiadások önk'!F26+'kiadások ovoda '!F26</f>
        <v>0</v>
      </c>
      <c r="G26" s="135">
        <f>+'kiadások önk'!G26+'kiadások ovoda '!G26</f>
        <v>0</v>
      </c>
      <c r="H26" s="135">
        <f>+'kiadások önk'!H26+'kiadások ovoda '!H26</f>
        <v>0</v>
      </c>
      <c r="I26" s="135">
        <f>+'kiadások önk'!I26+'kiadások ovoda '!I26</f>
        <v>0</v>
      </c>
      <c r="J26" s="135">
        <f>+'kiadások önk'!J26+'kiadások ovoda '!J26</f>
        <v>0</v>
      </c>
      <c r="K26" s="135">
        <f>+'kiadások önk'!K26+'kiadások ovoda '!K26</f>
        <v>0</v>
      </c>
      <c r="L26" s="135">
        <f>+'kiadások önk'!L26+'kiadások ovoda '!L26</f>
        <v>44085700</v>
      </c>
      <c r="M26" s="135">
        <f>+'kiadások önk'!M26+'kiadások ovoda '!M26</f>
        <v>47470418</v>
      </c>
      <c r="N26" s="135">
        <f>+'kiadások önk'!N26+'kiadások ovoda '!N26</f>
        <v>46211763</v>
      </c>
    </row>
    <row r="27" spans="1:14" ht="15">
      <c r="A27" s="36" t="s">
        <v>388</v>
      </c>
      <c r="B27" s="44" t="s">
        <v>60</v>
      </c>
      <c r="C27" s="135">
        <f>+'kiadások önk'!C27+'kiadások ovoda '!C27</f>
        <v>8504287</v>
      </c>
      <c r="D27" s="135">
        <f>+'kiadások önk'!D27+'kiadások ovoda '!D27</f>
        <v>8754738</v>
      </c>
      <c r="E27" s="135">
        <f>+'kiadások önk'!E27+'kiadások ovoda '!E27</f>
        <v>8094271</v>
      </c>
      <c r="F27" s="135">
        <f>+'kiadások önk'!F27+'kiadások ovoda '!F27</f>
        <v>0</v>
      </c>
      <c r="G27" s="135">
        <f>+'kiadások önk'!G27+'kiadások ovoda '!G27</f>
        <v>0</v>
      </c>
      <c r="H27" s="135">
        <f>+'kiadások önk'!H27+'kiadások ovoda '!H27</f>
        <v>0</v>
      </c>
      <c r="I27" s="135">
        <f>+'kiadások önk'!I27+'kiadások ovoda '!I27</f>
        <v>0</v>
      </c>
      <c r="J27" s="135">
        <f>+'kiadások önk'!J27+'kiadások ovoda '!J27</f>
        <v>0</v>
      </c>
      <c r="K27" s="135">
        <f>+'kiadások önk'!K27+'kiadások ovoda '!K27</f>
        <v>0</v>
      </c>
      <c r="L27" s="135">
        <f>+'kiadások önk'!L27+'kiadások ovoda '!L27</f>
        <v>8504287</v>
      </c>
      <c r="M27" s="135">
        <f>+'kiadások önk'!M27+'kiadások ovoda '!M27</f>
        <v>8754738</v>
      </c>
      <c r="N27" s="135">
        <f>+'kiadások önk'!N27+'kiadások ovoda '!N27</f>
        <v>8094271</v>
      </c>
    </row>
    <row r="28" spans="1:14" ht="15">
      <c r="A28" s="5" t="s">
        <v>61</v>
      </c>
      <c r="B28" s="29" t="s">
        <v>62</v>
      </c>
      <c r="C28" s="133">
        <f>+'kiadások önk'!C28+'kiadások ovoda '!C28</f>
        <v>770000</v>
      </c>
      <c r="D28" s="133">
        <f>+'kiadások önk'!D28+'kiadások ovoda '!D28</f>
        <v>513890</v>
      </c>
      <c r="E28" s="133">
        <f>+'kiadások önk'!E28+'kiadások ovoda '!E28</f>
        <v>450697</v>
      </c>
      <c r="F28" s="133">
        <f>+'kiadások önk'!F28+'kiadások ovoda '!F28</f>
        <v>0</v>
      </c>
      <c r="G28" s="133">
        <f>+'kiadások önk'!G28+'kiadások ovoda '!G28</f>
        <v>0</v>
      </c>
      <c r="H28" s="133">
        <f>+'kiadások önk'!H28+'kiadások ovoda '!H28</f>
        <v>0</v>
      </c>
      <c r="I28" s="133">
        <f>+'kiadások önk'!I28+'kiadások ovoda '!I28</f>
        <v>0</v>
      </c>
      <c r="J28" s="133">
        <f>+'kiadások önk'!J28+'kiadások ovoda '!J28</f>
        <v>0</v>
      </c>
      <c r="K28" s="133">
        <f>+'kiadások önk'!K28+'kiadások ovoda '!K28</f>
        <v>0</v>
      </c>
      <c r="L28" s="133">
        <f>+'kiadások önk'!L28+'kiadások ovoda '!L28</f>
        <v>770000</v>
      </c>
      <c r="M28" s="133">
        <f>+'kiadások önk'!M28+'kiadások ovoda '!M28</f>
        <v>513890</v>
      </c>
      <c r="N28" s="133">
        <f>+'kiadások önk'!N28+'kiadások ovoda '!N28</f>
        <v>450697</v>
      </c>
    </row>
    <row r="29" spans="1:14" ht="15">
      <c r="A29" s="5" t="s">
        <v>63</v>
      </c>
      <c r="B29" s="29" t="s">
        <v>64</v>
      </c>
      <c r="C29" s="133">
        <f>+'kiadások önk'!C29+'kiadások ovoda '!C29</f>
        <v>5590000</v>
      </c>
      <c r="D29" s="133">
        <f>+'kiadások önk'!D29+'kiadások ovoda '!D29</f>
        <v>8041596</v>
      </c>
      <c r="E29" s="133">
        <f>+'kiadások önk'!E29+'kiadások ovoda '!E29</f>
        <v>7411195</v>
      </c>
      <c r="F29" s="133">
        <f>+'kiadások önk'!F29+'kiadások ovoda '!F29</f>
        <v>0</v>
      </c>
      <c r="G29" s="133">
        <f>+'kiadások önk'!G29+'kiadások ovoda '!G29</f>
        <v>0</v>
      </c>
      <c r="H29" s="133">
        <f>+'kiadások önk'!H29+'kiadások ovoda '!H29</f>
        <v>0</v>
      </c>
      <c r="I29" s="133">
        <f>+'kiadások önk'!I29+'kiadások ovoda '!I29</f>
        <v>0</v>
      </c>
      <c r="J29" s="133">
        <f>+'kiadások önk'!J29+'kiadások ovoda '!J29</f>
        <v>0</v>
      </c>
      <c r="K29" s="133">
        <f>+'kiadások önk'!K29+'kiadások ovoda '!K29</f>
        <v>0</v>
      </c>
      <c r="L29" s="133">
        <f>+'kiadások önk'!L29+'kiadások ovoda '!L29</f>
        <v>5590000</v>
      </c>
      <c r="M29" s="133">
        <f>+'kiadások önk'!M29+'kiadások ovoda '!M29</f>
        <v>8041596</v>
      </c>
      <c r="N29" s="133">
        <f>+'kiadások önk'!N29+'kiadások ovoda '!N29</f>
        <v>7411195</v>
      </c>
    </row>
    <row r="30" spans="1:14" ht="15">
      <c r="A30" s="5" t="s">
        <v>65</v>
      </c>
      <c r="B30" s="29" t="s">
        <v>66</v>
      </c>
      <c r="C30" s="133">
        <f>+'kiadások önk'!C30+'kiadások ovoda '!C30</f>
        <v>0</v>
      </c>
      <c r="D30" s="133">
        <f>+'kiadások önk'!D30+'kiadások ovoda '!D30</f>
        <v>0</v>
      </c>
      <c r="E30" s="133">
        <f>+'kiadások önk'!E30+'kiadások ovoda '!E30</f>
        <v>0</v>
      </c>
      <c r="F30" s="133">
        <f>+'kiadások önk'!F30+'kiadások ovoda '!F30</f>
        <v>0</v>
      </c>
      <c r="G30" s="133">
        <f>+'kiadások önk'!G30+'kiadások ovoda '!G30</f>
        <v>0</v>
      </c>
      <c r="H30" s="133">
        <f>+'kiadások önk'!H30+'kiadások ovoda '!H30</f>
        <v>0</v>
      </c>
      <c r="I30" s="133">
        <f>+'kiadások önk'!I30+'kiadások ovoda '!I30</f>
        <v>0</v>
      </c>
      <c r="J30" s="133">
        <f>+'kiadások önk'!J30+'kiadások ovoda '!J30</f>
        <v>0</v>
      </c>
      <c r="K30" s="133">
        <f>+'kiadások önk'!K30+'kiadások ovoda '!K30</f>
        <v>0</v>
      </c>
      <c r="L30" s="133">
        <f>+'kiadások önk'!L30+'kiadások ovoda '!L30</f>
        <v>0</v>
      </c>
      <c r="M30" s="133">
        <f>+'kiadások önk'!M30+'kiadások ovoda '!M30</f>
        <v>0</v>
      </c>
      <c r="N30" s="133">
        <f>+'kiadások önk'!N30+'kiadások ovoda '!N30</f>
        <v>0</v>
      </c>
    </row>
    <row r="31" spans="1:14" ht="15">
      <c r="A31" s="7" t="s">
        <v>328</v>
      </c>
      <c r="B31" s="32" t="s">
        <v>67</v>
      </c>
      <c r="C31" s="135">
        <f>+'kiadások önk'!C31+'kiadások ovoda '!C31</f>
        <v>6360000</v>
      </c>
      <c r="D31" s="135">
        <f>+'kiadások önk'!D31+'kiadások ovoda '!D31</f>
        <v>8555486</v>
      </c>
      <c r="E31" s="135">
        <f>+'kiadások önk'!E31+'kiadások ovoda '!E31</f>
        <v>7861892</v>
      </c>
      <c r="F31" s="135">
        <f>+'kiadások önk'!F31+'kiadások ovoda '!F31</f>
        <v>0</v>
      </c>
      <c r="G31" s="135">
        <f>+'kiadások önk'!G31+'kiadások ovoda '!G31</f>
        <v>0</v>
      </c>
      <c r="H31" s="135">
        <f>+'kiadások önk'!H31+'kiadások ovoda '!H31</f>
        <v>0</v>
      </c>
      <c r="I31" s="135">
        <f>+'kiadások önk'!I31+'kiadások ovoda '!I31</f>
        <v>0</v>
      </c>
      <c r="J31" s="135">
        <f>+'kiadások önk'!J31+'kiadások ovoda '!J31</f>
        <v>0</v>
      </c>
      <c r="K31" s="135">
        <f>+'kiadások önk'!K31+'kiadások ovoda '!K31</f>
        <v>0</v>
      </c>
      <c r="L31" s="135">
        <f>+'kiadások önk'!L31+'kiadások ovoda '!L31</f>
        <v>6360000</v>
      </c>
      <c r="M31" s="135">
        <f>+'kiadások önk'!M31+'kiadások ovoda '!M31</f>
        <v>8555486</v>
      </c>
      <c r="N31" s="135">
        <f>+'kiadások önk'!N31+'kiadások ovoda '!N31</f>
        <v>7861892</v>
      </c>
    </row>
    <row r="32" spans="1:14" ht="15">
      <c r="A32" s="5" t="s">
        <v>68</v>
      </c>
      <c r="B32" s="29" t="s">
        <v>69</v>
      </c>
      <c r="C32" s="133">
        <f>+'kiadások önk'!C32+'kiadások ovoda '!C32</f>
        <v>100000</v>
      </c>
      <c r="D32" s="133">
        <f>+'kiadások önk'!D32+'kiadások ovoda '!D32</f>
        <v>100000</v>
      </c>
      <c r="E32" s="133">
        <f>+'kiadások önk'!E32+'kiadások ovoda '!E32</f>
        <v>79569</v>
      </c>
      <c r="F32" s="133">
        <f>+'kiadások önk'!F32+'kiadások ovoda '!F32</f>
        <v>0</v>
      </c>
      <c r="G32" s="133">
        <f>+'kiadások önk'!G32+'kiadások ovoda '!G32</f>
        <v>0</v>
      </c>
      <c r="H32" s="133">
        <f>+'kiadások önk'!H32+'kiadások ovoda '!H32</f>
        <v>0</v>
      </c>
      <c r="I32" s="133">
        <f>+'kiadások önk'!I32+'kiadások ovoda '!I32</f>
        <v>0</v>
      </c>
      <c r="J32" s="133">
        <f>+'kiadások önk'!J32+'kiadások ovoda '!J32</f>
        <v>0</v>
      </c>
      <c r="K32" s="133">
        <f>+'kiadások önk'!K32+'kiadások ovoda '!K32</f>
        <v>0</v>
      </c>
      <c r="L32" s="133">
        <f>+'kiadások önk'!L32+'kiadások ovoda '!L32</f>
        <v>100000</v>
      </c>
      <c r="M32" s="133">
        <f>+'kiadások önk'!M32+'kiadások ovoda '!M32</f>
        <v>100000</v>
      </c>
      <c r="N32" s="133">
        <f>+'kiadások önk'!N32+'kiadások ovoda '!N32</f>
        <v>79569</v>
      </c>
    </row>
    <row r="33" spans="1:14" ht="15">
      <c r="A33" s="5" t="s">
        <v>70</v>
      </c>
      <c r="B33" s="29" t="s">
        <v>71</v>
      </c>
      <c r="C33" s="133">
        <f>+'kiadások önk'!C33+'kiadások ovoda '!C33</f>
        <v>438000</v>
      </c>
      <c r="D33" s="133">
        <f>+'kiadások önk'!D33+'kiadások ovoda '!D33</f>
        <v>441789</v>
      </c>
      <c r="E33" s="133">
        <f>+'kiadások önk'!E33+'kiadások ovoda '!E33</f>
        <v>381675</v>
      </c>
      <c r="F33" s="133">
        <f>+'kiadások önk'!F33+'kiadások ovoda '!F33</f>
        <v>0</v>
      </c>
      <c r="G33" s="133">
        <f>+'kiadások önk'!G33+'kiadások ovoda '!G33</f>
        <v>0</v>
      </c>
      <c r="H33" s="133">
        <f>+'kiadások önk'!H33+'kiadások ovoda '!H33</f>
        <v>0</v>
      </c>
      <c r="I33" s="133">
        <f>+'kiadások önk'!I33+'kiadások ovoda '!I33</f>
        <v>0</v>
      </c>
      <c r="J33" s="133">
        <f>+'kiadások önk'!J33+'kiadások ovoda '!J33</f>
        <v>0</v>
      </c>
      <c r="K33" s="133">
        <f>+'kiadások önk'!K33+'kiadások ovoda '!K33</f>
        <v>0</v>
      </c>
      <c r="L33" s="133">
        <f>+'kiadások önk'!L33+'kiadások ovoda '!L33</f>
        <v>438000</v>
      </c>
      <c r="M33" s="133">
        <f>+'kiadások önk'!M33+'kiadások ovoda '!M33</f>
        <v>441789</v>
      </c>
      <c r="N33" s="133">
        <f>+'kiadások önk'!N33+'kiadások ovoda '!N33</f>
        <v>381675</v>
      </c>
    </row>
    <row r="34" spans="1:14" ht="15" customHeight="1">
      <c r="A34" s="7" t="s">
        <v>418</v>
      </c>
      <c r="B34" s="32" t="s">
        <v>72</v>
      </c>
      <c r="C34" s="135">
        <f>+'kiadások önk'!C34+'kiadások ovoda '!C34</f>
        <v>538000</v>
      </c>
      <c r="D34" s="135">
        <f>+'kiadások önk'!D34+'kiadások ovoda '!D34</f>
        <v>541789</v>
      </c>
      <c r="E34" s="135">
        <f>+'kiadások önk'!E34+'kiadások ovoda '!E34</f>
        <v>461244</v>
      </c>
      <c r="F34" s="135">
        <f>+'kiadások önk'!F34+'kiadások ovoda '!F34</f>
        <v>0</v>
      </c>
      <c r="G34" s="135">
        <f>+'kiadások önk'!G34+'kiadások ovoda '!G34</f>
        <v>0</v>
      </c>
      <c r="H34" s="135">
        <f>+'kiadások önk'!H34+'kiadások ovoda '!H34</f>
        <v>0</v>
      </c>
      <c r="I34" s="135">
        <f>+'kiadások önk'!I34+'kiadások ovoda '!I34</f>
        <v>0</v>
      </c>
      <c r="J34" s="135">
        <f>+'kiadások önk'!J34+'kiadások ovoda '!J34</f>
        <v>0</v>
      </c>
      <c r="K34" s="135">
        <f>+'kiadások önk'!K34+'kiadások ovoda '!K34</f>
        <v>0</v>
      </c>
      <c r="L34" s="135">
        <f>+'kiadások önk'!L34+'kiadások ovoda '!L34</f>
        <v>538000</v>
      </c>
      <c r="M34" s="135">
        <f>+'kiadások önk'!M34+'kiadások ovoda '!M34</f>
        <v>541789</v>
      </c>
      <c r="N34" s="135">
        <f>+'kiadások önk'!N34+'kiadások ovoda '!N34</f>
        <v>461244</v>
      </c>
    </row>
    <row r="35" spans="1:14" ht="15">
      <c r="A35" s="5" t="s">
        <v>73</v>
      </c>
      <c r="B35" s="29" t="s">
        <v>74</v>
      </c>
      <c r="C35" s="133">
        <f>+'kiadások önk'!C35+'kiadások ovoda '!C35</f>
        <v>4320000</v>
      </c>
      <c r="D35" s="133">
        <f>+'kiadások önk'!D35+'kiadások ovoda '!D35</f>
        <v>4104000</v>
      </c>
      <c r="E35" s="133">
        <f>+'kiadások önk'!E35+'kiadások ovoda '!E35</f>
        <v>2628285</v>
      </c>
      <c r="F35" s="133">
        <f>+'kiadások önk'!F35+'kiadások ovoda '!F35</f>
        <v>0</v>
      </c>
      <c r="G35" s="133">
        <f>+'kiadások önk'!G35+'kiadások ovoda '!G35</f>
        <v>0</v>
      </c>
      <c r="H35" s="133">
        <f>+'kiadások önk'!H35+'kiadások ovoda '!H35</f>
        <v>0</v>
      </c>
      <c r="I35" s="133">
        <f>+'kiadások önk'!I35+'kiadások ovoda '!I35</f>
        <v>0</v>
      </c>
      <c r="J35" s="133">
        <f>+'kiadások önk'!J35+'kiadások ovoda '!J35</f>
        <v>0</v>
      </c>
      <c r="K35" s="133">
        <f>+'kiadások önk'!K35+'kiadások ovoda '!K35</f>
        <v>0</v>
      </c>
      <c r="L35" s="133">
        <f>+'kiadások önk'!L35+'kiadások ovoda '!L35</f>
        <v>4320000</v>
      </c>
      <c r="M35" s="133">
        <f>+'kiadások önk'!M35+'kiadások ovoda '!M35</f>
        <v>4104000</v>
      </c>
      <c r="N35" s="133">
        <f>+'kiadások önk'!N35+'kiadások ovoda '!N35</f>
        <v>2628285</v>
      </c>
    </row>
    <row r="36" spans="1:14" ht="15">
      <c r="A36" s="5" t="s">
        <v>75</v>
      </c>
      <c r="B36" s="29" t="s">
        <v>76</v>
      </c>
      <c r="C36" s="133">
        <f>+'kiadások önk'!C36+'kiadások ovoda '!C36</f>
        <v>19630800</v>
      </c>
      <c r="D36" s="133">
        <f>+'kiadások önk'!D36+'kiadások ovoda '!D36</f>
        <v>18986019</v>
      </c>
      <c r="E36" s="133">
        <f>+'kiadások önk'!E36+'kiadások ovoda '!E36</f>
        <v>17799563</v>
      </c>
      <c r="F36" s="133">
        <f>+'kiadások önk'!F36+'kiadások ovoda '!F36</f>
        <v>0</v>
      </c>
      <c r="G36" s="133">
        <f>+'kiadások önk'!G36+'kiadások ovoda '!G36</f>
        <v>0</v>
      </c>
      <c r="H36" s="133">
        <f>+'kiadások önk'!H36+'kiadások ovoda '!H36</f>
        <v>0</v>
      </c>
      <c r="I36" s="133">
        <f>+'kiadások önk'!I36+'kiadások ovoda '!I36</f>
        <v>0</v>
      </c>
      <c r="J36" s="133">
        <f>+'kiadások önk'!J36+'kiadások ovoda '!J36</f>
        <v>0</v>
      </c>
      <c r="K36" s="133">
        <f>+'kiadások önk'!K36+'kiadások ovoda '!K36</f>
        <v>0</v>
      </c>
      <c r="L36" s="133">
        <f>+'kiadások önk'!L36+'kiadások ovoda '!L36</f>
        <v>19630800</v>
      </c>
      <c r="M36" s="133">
        <f>+'kiadások önk'!M36+'kiadások ovoda '!M36</f>
        <v>18986019</v>
      </c>
      <c r="N36" s="133">
        <f>+'kiadások önk'!N36+'kiadások ovoda '!N36</f>
        <v>17799563</v>
      </c>
    </row>
    <row r="37" spans="1:14" ht="15">
      <c r="A37" s="5" t="s">
        <v>389</v>
      </c>
      <c r="B37" s="29" t="s">
        <v>77</v>
      </c>
      <c r="C37" s="133">
        <f>+'kiadások önk'!C37+'kiadások ovoda '!C37</f>
        <v>180000</v>
      </c>
      <c r="D37" s="133">
        <f>+'kiadások önk'!D37+'kiadások ovoda '!D37</f>
        <v>180000</v>
      </c>
      <c r="E37" s="133">
        <f>+'kiadások önk'!E37+'kiadások ovoda '!E37</f>
        <v>173040</v>
      </c>
      <c r="F37" s="133">
        <f>+'kiadások önk'!F37+'kiadások ovoda '!F37</f>
        <v>0</v>
      </c>
      <c r="G37" s="133">
        <f>+'kiadások önk'!G37+'kiadások ovoda '!G37</f>
        <v>0</v>
      </c>
      <c r="H37" s="133">
        <f>+'kiadások önk'!H37+'kiadások ovoda '!H37</f>
        <v>0</v>
      </c>
      <c r="I37" s="133">
        <f>+'kiadások önk'!I37+'kiadások ovoda '!I37</f>
        <v>0</v>
      </c>
      <c r="J37" s="133">
        <f>+'kiadások önk'!J37+'kiadások ovoda '!J37</f>
        <v>0</v>
      </c>
      <c r="K37" s="133">
        <f>+'kiadások önk'!K37+'kiadások ovoda '!K37</f>
        <v>0</v>
      </c>
      <c r="L37" s="133">
        <f>+'kiadások önk'!L37+'kiadások ovoda '!L37</f>
        <v>180000</v>
      </c>
      <c r="M37" s="133">
        <f>+'kiadások önk'!M37+'kiadások ovoda '!M37</f>
        <v>180000</v>
      </c>
      <c r="N37" s="133">
        <f>+'kiadások önk'!N37+'kiadások ovoda '!N37</f>
        <v>173040</v>
      </c>
    </row>
    <row r="38" spans="1:14" ht="15">
      <c r="A38" s="5" t="s">
        <v>78</v>
      </c>
      <c r="B38" s="29" t="s">
        <v>79</v>
      </c>
      <c r="C38" s="133">
        <f>+'kiadások önk'!C38+'kiadások ovoda '!C38</f>
        <v>8460000</v>
      </c>
      <c r="D38" s="133">
        <f>+'kiadások önk'!D38+'kiadások ovoda '!D38</f>
        <v>5582952</v>
      </c>
      <c r="E38" s="133">
        <f>+'kiadások önk'!E38+'kiadások ovoda '!E38</f>
        <v>4838132</v>
      </c>
      <c r="F38" s="133">
        <f>+'kiadások önk'!F38+'kiadások ovoda '!F38</f>
        <v>0</v>
      </c>
      <c r="G38" s="133">
        <f>+'kiadások önk'!G38+'kiadások ovoda '!G38</f>
        <v>0</v>
      </c>
      <c r="H38" s="133">
        <f>+'kiadások önk'!H38+'kiadások ovoda '!H38</f>
        <v>0</v>
      </c>
      <c r="I38" s="133">
        <f>+'kiadások önk'!I38+'kiadások ovoda '!I38</f>
        <v>0</v>
      </c>
      <c r="J38" s="133">
        <f>+'kiadások önk'!J38+'kiadások ovoda '!J38</f>
        <v>0</v>
      </c>
      <c r="K38" s="133">
        <f>+'kiadások önk'!K38+'kiadások ovoda '!K38</f>
        <v>0</v>
      </c>
      <c r="L38" s="133">
        <f>+'kiadások önk'!L38+'kiadások ovoda '!L38</f>
        <v>8460000</v>
      </c>
      <c r="M38" s="133">
        <f>+'kiadások önk'!M38+'kiadások ovoda '!M38</f>
        <v>5582952</v>
      </c>
      <c r="N38" s="133">
        <f>+'kiadások önk'!N38+'kiadások ovoda '!N38</f>
        <v>4838132</v>
      </c>
    </row>
    <row r="39" spans="1:14" ht="15">
      <c r="A39" s="9" t="s">
        <v>390</v>
      </c>
      <c r="B39" s="29" t="s">
        <v>80</v>
      </c>
      <c r="C39" s="133">
        <f>+'kiadások önk'!C39+'kiadások ovoda '!C39</f>
        <v>0</v>
      </c>
      <c r="D39" s="133">
        <f>+'kiadások önk'!D39+'kiadások ovoda '!D39</f>
        <v>0</v>
      </c>
      <c r="E39" s="133">
        <f>+'kiadások önk'!E39+'kiadások ovoda '!E39</f>
        <v>0</v>
      </c>
      <c r="F39" s="133">
        <f>+'kiadások önk'!F39+'kiadások ovoda '!F39</f>
        <v>0</v>
      </c>
      <c r="G39" s="133">
        <f>+'kiadások önk'!G39+'kiadások ovoda '!G39</f>
        <v>0</v>
      </c>
      <c r="H39" s="133">
        <f>+'kiadások önk'!H39+'kiadások ovoda '!H39</f>
        <v>0</v>
      </c>
      <c r="I39" s="133">
        <f>+'kiadások önk'!I39+'kiadások ovoda '!I39</f>
        <v>0</v>
      </c>
      <c r="J39" s="133">
        <f>+'kiadások önk'!J39+'kiadások ovoda '!J39</f>
        <v>0</v>
      </c>
      <c r="K39" s="133">
        <f>+'kiadások önk'!K39+'kiadások ovoda '!K39</f>
        <v>0</v>
      </c>
      <c r="L39" s="133">
        <f>+'kiadások önk'!L39+'kiadások ovoda '!L39</f>
        <v>0</v>
      </c>
      <c r="M39" s="133">
        <f>+'kiadások önk'!M39+'kiadások ovoda '!M39</f>
        <v>0</v>
      </c>
      <c r="N39" s="133">
        <f>+'kiadások önk'!N39+'kiadások ovoda '!N39</f>
        <v>0</v>
      </c>
    </row>
    <row r="40" spans="1:14" ht="15">
      <c r="A40" s="6" t="s">
        <v>81</v>
      </c>
      <c r="B40" s="29" t="s">
        <v>82</v>
      </c>
      <c r="C40" s="133">
        <f>+'kiadások önk'!C40+'kiadások ovoda '!C40</f>
        <v>3000000</v>
      </c>
      <c r="D40" s="133">
        <f>+'kiadások önk'!D40+'kiadások ovoda '!D40</f>
        <v>3707970</v>
      </c>
      <c r="E40" s="133">
        <f>+'kiadások önk'!E40+'kiadások ovoda '!E40</f>
        <v>2595470</v>
      </c>
      <c r="F40" s="133">
        <f>+'kiadások önk'!F40+'kiadások ovoda '!F40</f>
        <v>0</v>
      </c>
      <c r="G40" s="133">
        <f>+'kiadások önk'!G40+'kiadások ovoda '!G40</f>
        <v>0</v>
      </c>
      <c r="H40" s="133">
        <f>+'kiadások önk'!H40+'kiadások ovoda '!H40</f>
        <v>0</v>
      </c>
      <c r="I40" s="133">
        <f>+'kiadások önk'!I40+'kiadások ovoda '!I40</f>
        <v>0</v>
      </c>
      <c r="J40" s="133">
        <f>+'kiadások önk'!J40+'kiadások ovoda '!J40</f>
        <v>0</v>
      </c>
      <c r="K40" s="133">
        <f>+'kiadások önk'!K40+'kiadások ovoda '!K40</f>
        <v>0</v>
      </c>
      <c r="L40" s="133">
        <f>+'kiadások önk'!L40+'kiadások ovoda '!L40</f>
        <v>3000000</v>
      </c>
      <c r="M40" s="133">
        <f>+'kiadások önk'!M40+'kiadások ovoda '!M40</f>
        <v>3707970</v>
      </c>
      <c r="N40" s="133">
        <f>+'kiadások önk'!N40+'kiadások ovoda '!N40</f>
        <v>2595470</v>
      </c>
    </row>
    <row r="41" spans="1:14" ht="15">
      <c r="A41" s="5" t="s">
        <v>391</v>
      </c>
      <c r="B41" s="29" t="s">
        <v>83</v>
      </c>
      <c r="C41" s="133">
        <f>+'kiadások önk'!C41+'kiadások ovoda '!C41</f>
        <v>11725279</v>
      </c>
      <c r="D41" s="133">
        <f>+'kiadások önk'!D41+'kiadások ovoda '!D41</f>
        <v>15878557</v>
      </c>
      <c r="E41" s="133">
        <f>+'kiadások önk'!E41+'kiadások ovoda '!E41</f>
        <v>12530856</v>
      </c>
      <c r="F41" s="133">
        <f>+'kiadások önk'!F41+'kiadások ovoda '!F41</f>
        <v>0</v>
      </c>
      <c r="G41" s="133">
        <f>+'kiadások önk'!G41+'kiadások ovoda '!G41</f>
        <v>0</v>
      </c>
      <c r="H41" s="133">
        <f>+'kiadások önk'!H41+'kiadások ovoda '!H41</f>
        <v>0</v>
      </c>
      <c r="I41" s="133">
        <f>+'kiadások önk'!I41+'kiadások ovoda '!I41</f>
        <v>0</v>
      </c>
      <c r="J41" s="133">
        <f>+'kiadások önk'!J41+'kiadások ovoda '!J41</f>
        <v>0</v>
      </c>
      <c r="K41" s="133">
        <f>+'kiadások önk'!K41+'kiadások ovoda '!K41</f>
        <v>0</v>
      </c>
      <c r="L41" s="133">
        <f>+'kiadások önk'!L41+'kiadások ovoda '!L41</f>
        <v>11725279</v>
      </c>
      <c r="M41" s="133">
        <f>+'kiadások önk'!M41+'kiadások ovoda '!M41</f>
        <v>15878557</v>
      </c>
      <c r="N41" s="133">
        <f>+'kiadások önk'!N41+'kiadások ovoda '!N41</f>
        <v>12530856</v>
      </c>
    </row>
    <row r="42" spans="1:14" ht="15">
      <c r="A42" s="7" t="s">
        <v>329</v>
      </c>
      <c r="B42" s="32" t="s">
        <v>84</v>
      </c>
      <c r="C42" s="135">
        <f>+'kiadások önk'!C42+'kiadások ovoda '!C42</f>
        <v>47316079</v>
      </c>
      <c r="D42" s="135">
        <f>+'kiadások önk'!D42+'kiadások ovoda '!D42</f>
        <v>48439498</v>
      </c>
      <c r="E42" s="135">
        <f>+'kiadások önk'!E42+'kiadások ovoda '!E42</f>
        <v>40565346</v>
      </c>
      <c r="F42" s="135">
        <f>+'kiadások önk'!F42+'kiadások ovoda '!F42</f>
        <v>0</v>
      </c>
      <c r="G42" s="135">
        <f>+'kiadások önk'!G42+'kiadások ovoda '!G42</f>
        <v>0</v>
      </c>
      <c r="H42" s="135">
        <f>+'kiadások önk'!H42+'kiadások ovoda '!H42</f>
        <v>0</v>
      </c>
      <c r="I42" s="135">
        <f>+'kiadások önk'!I42+'kiadások ovoda '!I42</f>
        <v>0</v>
      </c>
      <c r="J42" s="135">
        <f>+'kiadások önk'!J42+'kiadások ovoda '!J42</f>
        <v>0</v>
      </c>
      <c r="K42" s="135">
        <f>+'kiadások önk'!K42+'kiadások ovoda '!K42</f>
        <v>0</v>
      </c>
      <c r="L42" s="135">
        <f>+'kiadások önk'!L42+'kiadások ovoda '!L42</f>
        <v>47316079</v>
      </c>
      <c r="M42" s="135">
        <f>+'kiadások önk'!M42+'kiadások ovoda '!M42</f>
        <v>48439498</v>
      </c>
      <c r="N42" s="135">
        <f>+'kiadások önk'!N42+'kiadások ovoda '!N42</f>
        <v>40565346</v>
      </c>
    </row>
    <row r="43" spans="1:14" ht="15">
      <c r="A43" s="5" t="s">
        <v>85</v>
      </c>
      <c r="B43" s="29" t="s">
        <v>86</v>
      </c>
      <c r="C43" s="133">
        <f>+'kiadások önk'!C43+'kiadások ovoda '!C43</f>
        <v>0</v>
      </c>
      <c r="D43" s="133">
        <f>+'kiadások önk'!D43+'kiadások ovoda '!D43</f>
        <v>0</v>
      </c>
      <c r="E43" s="133">
        <f>+'kiadások önk'!E43+'kiadások ovoda '!E43</f>
        <v>0</v>
      </c>
      <c r="F43" s="133">
        <f>+'kiadások önk'!F43+'kiadások ovoda '!F43</f>
        <v>0</v>
      </c>
      <c r="G43" s="133">
        <f>+'kiadások önk'!G43+'kiadások ovoda '!G43</f>
        <v>0</v>
      </c>
      <c r="H43" s="133">
        <f>+'kiadások önk'!H43+'kiadások ovoda '!H43</f>
        <v>0</v>
      </c>
      <c r="I43" s="133">
        <f>+'kiadások önk'!I43+'kiadások ovoda '!I43</f>
        <v>0</v>
      </c>
      <c r="J43" s="133">
        <f>+'kiadások önk'!J43+'kiadások ovoda '!J43</f>
        <v>0</v>
      </c>
      <c r="K43" s="133">
        <f>+'kiadások önk'!K43+'kiadások ovoda '!K43</f>
        <v>0</v>
      </c>
      <c r="L43" s="133">
        <f>+'kiadások önk'!L43+'kiadások ovoda '!L43</f>
        <v>0</v>
      </c>
      <c r="M43" s="133">
        <f>+'kiadások önk'!M43+'kiadások ovoda '!M43</f>
        <v>0</v>
      </c>
      <c r="N43" s="133">
        <f>+'kiadások önk'!N43+'kiadások ovoda '!N43</f>
        <v>0</v>
      </c>
    </row>
    <row r="44" spans="1:14" ht="15">
      <c r="A44" s="5" t="s">
        <v>87</v>
      </c>
      <c r="B44" s="29" t="s">
        <v>88</v>
      </c>
      <c r="C44" s="133">
        <f>+'kiadások önk'!C44+'kiadások ovoda '!C44</f>
        <v>0</v>
      </c>
      <c r="D44" s="133">
        <f>+'kiadások önk'!D44+'kiadások ovoda '!D44</f>
        <v>0</v>
      </c>
      <c r="E44" s="133">
        <f>+'kiadások önk'!E44+'kiadások ovoda '!E44</f>
        <v>0</v>
      </c>
      <c r="F44" s="133">
        <f>+'kiadások önk'!F44+'kiadások ovoda '!F44</f>
        <v>0</v>
      </c>
      <c r="G44" s="133">
        <f>+'kiadások önk'!G44+'kiadások ovoda '!G44</f>
        <v>0</v>
      </c>
      <c r="H44" s="133">
        <f>+'kiadások önk'!H44+'kiadások ovoda '!H44</f>
        <v>0</v>
      </c>
      <c r="I44" s="133">
        <f>+'kiadások önk'!I44+'kiadások ovoda '!I44</f>
        <v>0</v>
      </c>
      <c r="J44" s="133">
        <f>+'kiadások önk'!J44+'kiadások ovoda '!J44</f>
        <v>0</v>
      </c>
      <c r="K44" s="133">
        <f>+'kiadások önk'!K44+'kiadások ovoda '!K44</f>
        <v>0</v>
      </c>
      <c r="L44" s="133">
        <f>+'kiadások önk'!L44+'kiadások ovoda '!L44</f>
        <v>0</v>
      </c>
      <c r="M44" s="133">
        <f>+'kiadások önk'!M44+'kiadások ovoda '!M44</f>
        <v>0</v>
      </c>
      <c r="N44" s="133">
        <f>+'kiadások önk'!N44+'kiadások ovoda '!N44</f>
        <v>0</v>
      </c>
    </row>
    <row r="45" spans="1:14" ht="15">
      <c r="A45" s="7" t="s">
        <v>330</v>
      </c>
      <c r="B45" s="32" t="s">
        <v>89</v>
      </c>
      <c r="C45" s="135">
        <f>+'kiadások önk'!C45+'kiadások ovoda '!C45</f>
        <v>0</v>
      </c>
      <c r="D45" s="135">
        <f>+'kiadások önk'!D45+'kiadások ovoda '!D45</f>
        <v>0</v>
      </c>
      <c r="E45" s="135">
        <f>+'kiadások önk'!E45+'kiadások ovoda '!E45</f>
        <v>0</v>
      </c>
      <c r="F45" s="135">
        <f>+'kiadások önk'!F45+'kiadások ovoda '!F45</f>
        <v>0</v>
      </c>
      <c r="G45" s="135">
        <f>+'kiadások önk'!G45+'kiadások ovoda '!G45</f>
        <v>0</v>
      </c>
      <c r="H45" s="135">
        <f>+'kiadások önk'!H45+'kiadások ovoda '!H45</f>
        <v>0</v>
      </c>
      <c r="I45" s="135">
        <f>+'kiadások önk'!I45+'kiadások ovoda '!I45</f>
        <v>0</v>
      </c>
      <c r="J45" s="135">
        <f>+'kiadások önk'!J45+'kiadások ovoda '!J45</f>
        <v>0</v>
      </c>
      <c r="K45" s="135">
        <f>+'kiadások önk'!K45+'kiadások ovoda '!K45</f>
        <v>0</v>
      </c>
      <c r="L45" s="135">
        <f>+'kiadások önk'!L45+'kiadások ovoda '!L45</f>
        <v>0</v>
      </c>
      <c r="M45" s="135">
        <f>+'kiadások önk'!M45+'kiadások ovoda '!M45</f>
        <v>0</v>
      </c>
      <c r="N45" s="135">
        <f>+'kiadások önk'!N45+'kiadások ovoda '!N45</f>
        <v>0</v>
      </c>
    </row>
    <row r="46" spans="1:14" ht="15">
      <c r="A46" s="5" t="s">
        <v>90</v>
      </c>
      <c r="B46" s="29" t="s">
        <v>91</v>
      </c>
      <c r="C46" s="133">
        <f>+'kiadások önk'!C46+'kiadások ovoda '!C46</f>
        <v>14537091</v>
      </c>
      <c r="D46" s="133">
        <f>+'kiadások önk'!D46+'kiadások ovoda '!D46</f>
        <v>14431764</v>
      </c>
      <c r="E46" s="133">
        <f>+'kiadások önk'!E46+'kiadások ovoda '!E46</f>
        <v>11344032</v>
      </c>
      <c r="F46" s="133">
        <f>+'kiadások önk'!F46+'kiadások ovoda '!F46</f>
        <v>0</v>
      </c>
      <c r="G46" s="133">
        <f>+'kiadások önk'!G46+'kiadások ovoda '!G46</f>
        <v>0</v>
      </c>
      <c r="H46" s="133">
        <f>+'kiadások önk'!H46+'kiadások ovoda '!H46</f>
        <v>0</v>
      </c>
      <c r="I46" s="133">
        <f>+'kiadások önk'!I46+'kiadások ovoda '!I46</f>
        <v>0</v>
      </c>
      <c r="J46" s="133">
        <f>+'kiadások önk'!J46+'kiadások ovoda '!J46</f>
        <v>0</v>
      </c>
      <c r="K46" s="133">
        <f>+'kiadások önk'!K46+'kiadások ovoda '!K46</f>
        <v>0</v>
      </c>
      <c r="L46" s="133">
        <f>+'kiadások önk'!L46+'kiadások ovoda '!L46</f>
        <v>14537091</v>
      </c>
      <c r="M46" s="133">
        <f>+'kiadások önk'!M46+'kiadások ovoda '!M46</f>
        <v>14431764</v>
      </c>
      <c r="N46" s="133">
        <f>+'kiadások önk'!N46+'kiadások ovoda '!N46</f>
        <v>11344032</v>
      </c>
    </row>
    <row r="47" spans="1:14" ht="15">
      <c r="A47" s="5" t="s">
        <v>92</v>
      </c>
      <c r="B47" s="29" t="s">
        <v>93</v>
      </c>
      <c r="C47" s="133">
        <f>+'kiadások önk'!C47+'kiadások ovoda '!C47</f>
        <v>10148113</v>
      </c>
      <c r="D47" s="133">
        <f>+'kiadások önk'!D47+'kiadások ovoda '!D47</f>
        <v>6399616</v>
      </c>
      <c r="E47" s="133">
        <f>+'kiadások önk'!E47+'kiadások ovoda '!E47</f>
        <v>4426113</v>
      </c>
      <c r="F47" s="133">
        <f>+'kiadások önk'!F47+'kiadások ovoda '!F47</f>
        <v>0</v>
      </c>
      <c r="G47" s="133">
        <f>+'kiadások önk'!G47+'kiadások ovoda '!G47</f>
        <v>0</v>
      </c>
      <c r="H47" s="133">
        <f>+'kiadások önk'!H47+'kiadások ovoda '!H47</f>
        <v>0</v>
      </c>
      <c r="I47" s="133">
        <f>+'kiadások önk'!I47+'kiadások ovoda '!I47</f>
        <v>0</v>
      </c>
      <c r="J47" s="133">
        <f>+'kiadások önk'!J47+'kiadások ovoda '!J47</f>
        <v>0</v>
      </c>
      <c r="K47" s="133">
        <f>+'kiadások önk'!K47+'kiadások ovoda '!K47</f>
        <v>0</v>
      </c>
      <c r="L47" s="133">
        <f>+'kiadások önk'!L47+'kiadások ovoda '!L47</f>
        <v>10148113</v>
      </c>
      <c r="M47" s="133">
        <f>+'kiadások önk'!M47+'kiadások ovoda '!M47</f>
        <v>6399616</v>
      </c>
      <c r="N47" s="133">
        <f>+'kiadások önk'!N47+'kiadások ovoda '!N47</f>
        <v>4426113</v>
      </c>
    </row>
    <row r="48" spans="1:14" ht="15">
      <c r="A48" s="5" t="s">
        <v>392</v>
      </c>
      <c r="B48" s="29" t="s">
        <v>94</v>
      </c>
      <c r="C48" s="133">
        <f>+'kiadások önk'!C48+'kiadások ovoda '!C48</f>
        <v>0</v>
      </c>
      <c r="D48" s="133">
        <f>+'kiadások önk'!D48+'kiadások ovoda '!D48</f>
        <v>0</v>
      </c>
      <c r="E48" s="133">
        <f>+'kiadások önk'!E48+'kiadások ovoda '!E48</f>
        <v>0</v>
      </c>
      <c r="F48" s="133">
        <f>+'kiadások önk'!F48+'kiadások ovoda '!F48</f>
        <v>0</v>
      </c>
      <c r="G48" s="133">
        <f>+'kiadások önk'!G48+'kiadások ovoda '!G48</f>
        <v>0</v>
      </c>
      <c r="H48" s="133">
        <f>+'kiadások önk'!H48+'kiadások ovoda '!H48</f>
        <v>0</v>
      </c>
      <c r="I48" s="133">
        <f>+'kiadások önk'!I48+'kiadások ovoda '!I48</f>
        <v>0</v>
      </c>
      <c r="J48" s="133">
        <f>+'kiadások önk'!J48+'kiadások ovoda '!J48</f>
        <v>0</v>
      </c>
      <c r="K48" s="133">
        <f>+'kiadások önk'!K48+'kiadások ovoda '!K48</f>
        <v>0</v>
      </c>
      <c r="L48" s="133">
        <f>+'kiadások önk'!L48+'kiadások ovoda '!L48</f>
        <v>0</v>
      </c>
      <c r="M48" s="133">
        <f>+'kiadások önk'!M48+'kiadások ovoda '!M48</f>
        <v>0</v>
      </c>
      <c r="N48" s="133">
        <f>+'kiadások önk'!N48+'kiadások ovoda '!N48</f>
        <v>0</v>
      </c>
    </row>
    <row r="49" spans="1:14" ht="15">
      <c r="A49" s="5" t="s">
        <v>393</v>
      </c>
      <c r="B49" s="29" t="s">
        <v>95</v>
      </c>
      <c r="C49" s="133">
        <f>+'kiadások önk'!C49+'kiadások ovoda '!C49</f>
        <v>0</v>
      </c>
      <c r="D49" s="133">
        <f>+'kiadások önk'!D49+'kiadások ovoda '!D49</f>
        <v>0</v>
      </c>
      <c r="E49" s="133">
        <f>+'kiadások önk'!E49+'kiadások ovoda '!E49</f>
        <v>0</v>
      </c>
      <c r="F49" s="133">
        <f>+'kiadások önk'!F49+'kiadások ovoda '!F49</f>
        <v>0</v>
      </c>
      <c r="G49" s="133">
        <f>+'kiadások önk'!G49+'kiadások ovoda '!G49</f>
        <v>0</v>
      </c>
      <c r="H49" s="133">
        <f>+'kiadások önk'!H49+'kiadások ovoda '!H49</f>
        <v>0</v>
      </c>
      <c r="I49" s="133">
        <f>+'kiadások önk'!I49+'kiadások ovoda '!I49</f>
        <v>0</v>
      </c>
      <c r="J49" s="133">
        <f>+'kiadások önk'!J49+'kiadások ovoda '!J49</f>
        <v>0</v>
      </c>
      <c r="K49" s="133">
        <f>+'kiadások önk'!K49+'kiadások ovoda '!K49</f>
        <v>0</v>
      </c>
      <c r="L49" s="133">
        <f>+'kiadások önk'!L49+'kiadások ovoda '!L49</f>
        <v>0</v>
      </c>
      <c r="M49" s="133">
        <f>+'kiadások önk'!M49+'kiadások ovoda '!M49</f>
        <v>0</v>
      </c>
      <c r="N49" s="133">
        <f>+'kiadások önk'!N49+'kiadások ovoda '!N49</f>
        <v>0</v>
      </c>
    </row>
    <row r="50" spans="1:14" ht="15">
      <c r="A50" s="5" t="s">
        <v>96</v>
      </c>
      <c r="B50" s="29" t="s">
        <v>97</v>
      </c>
      <c r="C50" s="133">
        <f>+'kiadások önk'!C50+'kiadások ovoda '!C50</f>
        <v>635000</v>
      </c>
      <c r="D50" s="133">
        <f>+'kiadások önk'!D50+'kiadások ovoda '!D50</f>
        <v>615198</v>
      </c>
      <c r="E50" s="133">
        <f>+'kiadások önk'!E50+'kiadások ovoda '!E50</f>
        <v>475428</v>
      </c>
      <c r="F50" s="133">
        <f>+'kiadások önk'!F50+'kiadások ovoda '!F50</f>
        <v>0</v>
      </c>
      <c r="G50" s="133">
        <f>+'kiadások önk'!G50+'kiadások ovoda '!G50</f>
        <v>0</v>
      </c>
      <c r="H50" s="133">
        <f>+'kiadások önk'!H50+'kiadások ovoda '!H50</f>
        <v>0</v>
      </c>
      <c r="I50" s="133">
        <f>+'kiadások önk'!I50+'kiadások ovoda '!I50</f>
        <v>0</v>
      </c>
      <c r="J50" s="133">
        <f>+'kiadások önk'!J50+'kiadások ovoda '!J50</f>
        <v>0</v>
      </c>
      <c r="K50" s="133">
        <f>+'kiadások önk'!K50+'kiadások ovoda '!K50</f>
        <v>0</v>
      </c>
      <c r="L50" s="133">
        <f>+'kiadások önk'!L50+'kiadások ovoda '!L50</f>
        <v>635000</v>
      </c>
      <c r="M50" s="133">
        <f>+'kiadások önk'!M50+'kiadások ovoda '!M50</f>
        <v>615198</v>
      </c>
      <c r="N50" s="133">
        <f>+'kiadások önk'!N50+'kiadások ovoda '!N50</f>
        <v>475428</v>
      </c>
    </row>
    <row r="51" spans="1:14" ht="15">
      <c r="A51" s="7" t="s">
        <v>331</v>
      </c>
      <c r="B51" s="32" t="s">
        <v>98</v>
      </c>
      <c r="C51" s="135">
        <f>+'kiadások önk'!C51+'kiadások ovoda '!C51</f>
        <v>25320204</v>
      </c>
      <c r="D51" s="135">
        <f>+'kiadások önk'!D51+'kiadások ovoda '!D51</f>
        <v>21446578</v>
      </c>
      <c r="E51" s="135">
        <f>+'kiadások önk'!E51+'kiadások ovoda '!E51</f>
        <v>16245573</v>
      </c>
      <c r="F51" s="135">
        <f>+'kiadások önk'!F51+'kiadások ovoda '!F51</f>
        <v>0</v>
      </c>
      <c r="G51" s="135">
        <f>+'kiadások önk'!G51+'kiadások ovoda '!G51</f>
        <v>0</v>
      </c>
      <c r="H51" s="135">
        <f>+'kiadások önk'!H51+'kiadások ovoda '!H51</f>
        <v>0</v>
      </c>
      <c r="I51" s="135">
        <f>+'kiadások önk'!I51+'kiadások ovoda '!I51</f>
        <v>0</v>
      </c>
      <c r="J51" s="135">
        <f>+'kiadások önk'!J51+'kiadások ovoda '!J51</f>
        <v>0</v>
      </c>
      <c r="K51" s="135">
        <f>+'kiadások önk'!K51+'kiadások ovoda '!K51</f>
        <v>0</v>
      </c>
      <c r="L51" s="135">
        <f>+'kiadások önk'!L51+'kiadások ovoda '!L51</f>
        <v>25320204</v>
      </c>
      <c r="M51" s="135">
        <f>+'kiadások önk'!M51+'kiadások ovoda '!M51</f>
        <v>21446578</v>
      </c>
      <c r="N51" s="135">
        <f>+'kiadások önk'!N51+'kiadások ovoda '!N51</f>
        <v>16245573</v>
      </c>
    </row>
    <row r="52" spans="1:14" ht="15">
      <c r="A52" s="36" t="s">
        <v>332</v>
      </c>
      <c r="B52" s="44" t="s">
        <v>99</v>
      </c>
      <c r="C52" s="135">
        <f>+'kiadások önk'!C52+'kiadások ovoda '!C52</f>
        <v>79534283</v>
      </c>
      <c r="D52" s="135">
        <f>+'kiadások önk'!D52+'kiadások ovoda '!D52</f>
        <v>78983351</v>
      </c>
      <c r="E52" s="135">
        <f>+'kiadások önk'!E52+'kiadások ovoda '!E52</f>
        <v>65134055</v>
      </c>
      <c r="F52" s="135">
        <f>+'kiadások önk'!F52+'kiadások ovoda '!F52</f>
        <v>0</v>
      </c>
      <c r="G52" s="135">
        <f>+'kiadások önk'!G52+'kiadások ovoda '!G52</f>
        <v>0</v>
      </c>
      <c r="H52" s="135">
        <f>+'kiadások önk'!H52+'kiadások ovoda '!H52</f>
        <v>0</v>
      </c>
      <c r="I52" s="135">
        <f>+'kiadások önk'!I52+'kiadások ovoda '!I52</f>
        <v>0</v>
      </c>
      <c r="J52" s="135">
        <f>+'kiadások önk'!J52+'kiadások ovoda '!J52</f>
        <v>0</v>
      </c>
      <c r="K52" s="135">
        <f>+'kiadások önk'!K52+'kiadások ovoda '!K52</f>
        <v>0</v>
      </c>
      <c r="L52" s="135">
        <f>+'kiadások önk'!L52+'kiadások ovoda '!L52</f>
        <v>79534283</v>
      </c>
      <c r="M52" s="135">
        <f>+'kiadások önk'!M52+'kiadások ovoda '!M52</f>
        <v>78983351</v>
      </c>
      <c r="N52" s="135">
        <f>+'kiadások önk'!N52+'kiadások ovoda '!N52</f>
        <v>65134055</v>
      </c>
    </row>
    <row r="53" spans="1:14" ht="15">
      <c r="A53" s="12" t="s">
        <v>100</v>
      </c>
      <c r="B53" s="29" t="s">
        <v>101</v>
      </c>
      <c r="C53" s="133">
        <f>+'kiadások önk'!C53+'kiadások ovoda '!C53</f>
        <v>0</v>
      </c>
      <c r="D53" s="133">
        <f>+'kiadások önk'!D53+'kiadások ovoda '!D53</f>
        <v>0</v>
      </c>
      <c r="E53" s="133">
        <f>+'kiadások önk'!E53+'kiadások ovoda '!E53</f>
        <v>0</v>
      </c>
      <c r="F53" s="133">
        <f>+'kiadások önk'!F53+'kiadások ovoda '!F53</f>
        <v>0</v>
      </c>
      <c r="G53" s="133">
        <f>+'kiadások önk'!G53+'kiadások ovoda '!G53</f>
        <v>0</v>
      </c>
      <c r="H53" s="133">
        <f>+'kiadások önk'!H53+'kiadások ovoda '!H53</f>
        <v>0</v>
      </c>
      <c r="I53" s="133">
        <f>+'kiadások önk'!I53+'kiadások ovoda '!I53</f>
        <v>0</v>
      </c>
      <c r="J53" s="133">
        <f>+'kiadások önk'!J53+'kiadások ovoda '!J53</f>
        <v>0</v>
      </c>
      <c r="K53" s="133">
        <f>+'kiadások önk'!K53+'kiadások ovoda '!K53</f>
        <v>0</v>
      </c>
      <c r="L53" s="133">
        <f>+'kiadások önk'!L53+'kiadások ovoda '!L53</f>
        <v>0</v>
      </c>
      <c r="M53" s="133">
        <f>+'kiadások önk'!M53+'kiadások ovoda '!M53</f>
        <v>0</v>
      </c>
      <c r="N53" s="133">
        <f>+'kiadások önk'!N53+'kiadások ovoda '!N53</f>
        <v>0</v>
      </c>
    </row>
    <row r="54" spans="1:14" ht="15">
      <c r="A54" s="12" t="s">
        <v>333</v>
      </c>
      <c r="B54" s="29" t="s">
        <v>102</v>
      </c>
      <c r="C54" s="133">
        <f>+'kiadások önk'!C54+'kiadások ovoda '!C54</f>
        <v>0</v>
      </c>
      <c r="D54" s="133">
        <f>+'kiadások önk'!D54+'kiadások ovoda '!D54</f>
        <v>0</v>
      </c>
      <c r="E54" s="133">
        <f>+'kiadások önk'!E54+'kiadások ovoda '!E54</f>
        <v>0</v>
      </c>
      <c r="F54" s="133">
        <f>+'kiadások önk'!F54+'kiadások ovoda '!F54</f>
        <v>0</v>
      </c>
      <c r="G54" s="133">
        <f>+'kiadások önk'!G54+'kiadások ovoda '!G54</f>
        <v>0</v>
      </c>
      <c r="H54" s="133">
        <f>+'kiadások önk'!H54+'kiadások ovoda '!H54</f>
        <v>0</v>
      </c>
      <c r="I54" s="133">
        <f>+'kiadások önk'!I54+'kiadások ovoda '!I54</f>
        <v>0</v>
      </c>
      <c r="J54" s="133">
        <f>+'kiadások önk'!J54+'kiadások ovoda '!J54</f>
        <v>0</v>
      </c>
      <c r="K54" s="133">
        <f>+'kiadások önk'!K54+'kiadások ovoda '!K54</f>
        <v>0</v>
      </c>
      <c r="L54" s="133">
        <f>+'kiadások önk'!L54+'kiadások ovoda '!L54</f>
        <v>0</v>
      </c>
      <c r="M54" s="133">
        <f>+'kiadások önk'!M54+'kiadások ovoda '!M54</f>
        <v>0</v>
      </c>
      <c r="N54" s="133">
        <f>+'kiadások önk'!N54+'kiadások ovoda '!N54</f>
        <v>0</v>
      </c>
    </row>
    <row r="55" spans="1:14" ht="15">
      <c r="A55" s="16" t="s">
        <v>394</v>
      </c>
      <c r="B55" s="29" t="s">
        <v>103</v>
      </c>
      <c r="C55" s="133">
        <f>+'kiadások önk'!C55+'kiadások ovoda '!C55</f>
        <v>0</v>
      </c>
      <c r="D55" s="133">
        <f>+'kiadások önk'!D55+'kiadások ovoda '!D55</f>
        <v>0</v>
      </c>
      <c r="E55" s="133">
        <f>+'kiadások önk'!E55+'kiadások ovoda '!E55</f>
        <v>0</v>
      </c>
      <c r="F55" s="133">
        <f>+'kiadások önk'!F55+'kiadások ovoda '!F55</f>
        <v>0</v>
      </c>
      <c r="G55" s="133">
        <f>+'kiadások önk'!G55+'kiadások ovoda '!G55</f>
        <v>0</v>
      </c>
      <c r="H55" s="133">
        <f>+'kiadások önk'!H55+'kiadások ovoda '!H55</f>
        <v>0</v>
      </c>
      <c r="I55" s="133">
        <f>+'kiadások önk'!I55+'kiadások ovoda '!I55</f>
        <v>0</v>
      </c>
      <c r="J55" s="133">
        <f>+'kiadások önk'!J55+'kiadások ovoda '!J55</f>
        <v>0</v>
      </c>
      <c r="K55" s="133">
        <f>+'kiadások önk'!K55+'kiadások ovoda '!K55</f>
        <v>0</v>
      </c>
      <c r="L55" s="133">
        <f>+'kiadások önk'!L55+'kiadások ovoda '!L55</f>
        <v>0</v>
      </c>
      <c r="M55" s="133">
        <f>+'kiadások önk'!M55+'kiadások ovoda '!M55</f>
        <v>0</v>
      </c>
      <c r="N55" s="133">
        <f>+'kiadások önk'!N55+'kiadások ovoda '!N55</f>
        <v>0</v>
      </c>
    </row>
    <row r="56" spans="1:14" ht="15">
      <c r="A56" s="16" t="s">
        <v>395</v>
      </c>
      <c r="B56" s="29" t="s">
        <v>104</v>
      </c>
      <c r="C56" s="133">
        <f>+'kiadások önk'!C56+'kiadások ovoda '!C56</f>
        <v>0</v>
      </c>
      <c r="D56" s="133">
        <f>+'kiadások önk'!D56+'kiadások ovoda '!D56</f>
        <v>0</v>
      </c>
      <c r="E56" s="133">
        <f>+'kiadások önk'!E56+'kiadások ovoda '!E56</f>
        <v>0</v>
      </c>
      <c r="F56" s="133">
        <f>+'kiadások önk'!F56+'kiadások ovoda '!F56</f>
        <v>0</v>
      </c>
      <c r="G56" s="133">
        <f>+'kiadások önk'!G56+'kiadások ovoda '!G56</f>
        <v>0</v>
      </c>
      <c r="H56" s="133">
        <f>+'kiadások önk'!H56+'kiadások ovoda '!H56</f>
        <v>0</v>
      </c>
      <c r="I56" s="133">
        <f>+'kiadások önk'!I56+'kiadások ovoda '!I56</f>
        <v>0</v>
      </c>
      <c r="J56" s="133">
        <f>+'kiadások önk'!J56+'kiadások ovoda '!J56</f>
        <v>0</v>
      </c>
      <c r="K56" s="133">
        <f>+'kiadások önk'!K56+'kiadások ovoda '!K56</f>
        <v>0</v>
      </c>
      <c r="L56" s="133">
        <f>+'kiadások önk'!L56+'kiadások ovoda '!L56</f>
        <v>0</v>
      </c>
      <c r="M56" s="133">
        <f>+'kiadások önk'!M56+'kiadások ovoda '!M56</f>
        <v>0</v>
      </c>
      <c r="N56" s="133">
        <f>+'kiadások önk'!N56+'kiadások ovoda '!N56</f>
        <v>0</v>
      </c>
    </row>
    <row r="57" spans="1:14" ht="15">
      <c r="A57" s="16" t="s">
        <v>396</v>
      </c>
      <c r="B57" s="29" t="s">
        <v>105</v>
      </c>
      <c r="C57" s="133">
        <f>+'kiadások önk'!C57+'kiadások ovoda '!C57</f>
        <v>0</v>
      </c>
      <c r="D57" s="133">
        <f>+'kiadások önk'!D57+'kiadások ovoda '!D57</f>
        <v>0</v>
      </c>
      <c r="E57" s="133">
        <f>+'kiadások önk'!E57+'kiadások ovoda '!E57</f>
        <v>0</v>
      </c>
      <c r="F57" s="133">
        <f>+'kiadások önk'!F57+'kiadások ovoda '!F57</f>
        <v>0</v>
      </c>
      <c r="G57" s="133">
        <f>+'kiadások önk'!G57+'kiadások ovoda '!G57</f>
        <v>0</v>
      </c>
      <c r="H57" s="133">
        <f>+'kiadások önk'!H57+'kiadások ovoda '!H57</f>
        <v>0</v>
      </c>
      <c r="I57" s="133">
        <f>+'kiadások önk'!I57+'kiadások ovoda '!I57</f>
        <v>0</v>
      </c>
      <c r="J57" s="133">
        <f>+'kiadások önk'!J57+'kiadások ovoda '!J57</f>
        <v>0</v>
      </c>
      <c r="K57" s="133">
        <f>+'kiadások önk'!K57+'kiadások ovoda '!K57</f>
        <v>0</v>
      </c>
      <c r="L57" s="133">
        <f>+'kiadások önk'!L57+'kiadások ovoda '!L57</f>
        <v>0</v>
      </c>
      <c r="M57" s="133">
        <f>+'kiadások önk'!M57+'kiadások ovoda '!M57</f>
        <v>0</v>
      </c>
      <c r="N57" s="133">
        <f>+'kiadások önk'!N57+'kiadások ovoda '!N57</f>
        <v>0</v>
      </c>
    </row>
    <row r="58" spans="1:14" ht="15">
      <c r="A58" s="12" t="s">
        <v>397</v>
      </c>
      <c r="B58" s="29" t="s">
        <v>106</v>
      </c>
      <c r="C58" s="133">
        <f>+'kiadások önk'!C58+'kiadások ovoda '!C58</f>
        <v>0</v>
      </c>
      <c r="D58" s="133">
        <f>+'kiadások önk'!D58+'kiadások ovoda '!D58</f>
        <v>0</v>
      </c>
      <c r="E58" s="133">
        <f>+'kiadások önk'!E58+'kiadások ovoda '!E58</f>
        <v>0</v>
      </c>
      <c r="F58" s="133">
        <f>+'kiadások önk'!F58+'kiadások ovoda '!F58</f>
        <v>0</v>
      </c>
      <c r="G58" s="133">
        <f>+'kiadások önk'!G58+'kiadások ovoda '!G58</f>
        <v>0</v>
      </c>
      <c r="H58" s="133">
        <f>+'kiadások önk'!H58+'kiadások ovoda '!H58</f>
        <v>0</v>
      </c>
      <c r="I58" s="133">
        <f>+'kiadások önk'!I58+'kiadások ovoda '!I58</f>
        <v>0</v>
      </c>
      <c r="J58" s="133">
        <f>+'kiadások önk'!J58+'kiadások ovoda '!J58</f>
        <v>0</v>
      </c>
      <c r="K58" s="133">
        <f>+'kiadások önk'!K58+'kiadások ovoda '!K58</f>
        <v>0</v>
      </c>
      <c r="L58" s="133">
        <f>+'kiadások önk'!L58+'kiadások ovoda '!L58</f>
        <v>0</v>
      </c>
      <c r="M58" s="133">
        <f>+'kiadások önk'!M58+'kiadások ovoda '!M58</f>
        <v>0</v>
      </c>
      <c r="N58" s="133">
        <f>+'kiadások önk'!N58+'kiadások ovoda '!N58</f>
        <v>0</v>
      </c>
    </row>
    <row r="59" spans="1:14" ht="15">
      <c r="A59" s="12" t="s">
        <v>398</v>
      </c>
      <c r="B59" s="29" t="s">
        <v>107</v>
      </c>
      <c r="C59" s="133">
        <f>+'kiadások önk'!C59+'kiadások ovoda '!C59</f>
        <v>250000</v>
      </c>
      <c r="D59" s="133">
        <f>+'kiadások önk'!D59+'kiadások ovoda '!D59</f>
        <v>250000</v>
      </c>
      <c r="E59" s="133">
        <f>+'kiadások önk'!E59+'kiadások ovoda '!E59</f>
        <v>155000</v>
      </c>
      <c r="F59" s="133">
        <f>+'kiadások önk'!F59+'kiadások ovoda '!F59</f>
        <v>0</v>
      </c>
      <c r="G59" s="133">
        <f>+'kiadások önk'!G59+'kiadások ovoda '!G59</f>
        <v>0</v>
      </c>
      <c r="H59" s="133">
        <f>+'kiadások önk'!H59+'kiadások ovoda '!H59</f>
        <v>0</v>
      </c>
      <c r="I59" s="133">
        <f>+'kiadások önk'!I59+'kiadások ovoda '!I59</f>
        <v>0</v>
      </c>
      <c r="J59" s="133">
        <f>+'kiadások önk'!J59+'kiadások ovoda '!J59</f>
        <v>0</v>
      </c>
      <c r="K59" s="133">
        <f>+'kiadások önk'!K59+'kiadások ovoda '!K59</f>
        <v>0</v>
      </c>
      <c r="L59" s="133">
        <f>+'kiadások önk'!L59+'kiadások ovoda '!L59</f>
        <v>250000</v>
      </c>
      <c r="M59" s="133">
        <f>+'kiadások önk'!M59+'kiadások ovoda '!M59</f>
        <v>250000</v>
      </c>
      <c r="N59" s="133">
        <f>+'kiadások önk'!N59+'kiadások ovoda '!N59</f>
        <v>155000</v>
      </c>
    </row>
    <row r="60" spans="1:14" ht="15">
      <c r="A60" s="12" t="s">
        <v>399</v>
      </c>
      <c r="B60" s="29" t="s">
        <v>108</v>
      </c>
      <c r="C60" s="133">
        <f>+'kiadások önk'!C60+'kiadások ovoda '!C60</f>
        <v>5000000</v>
      </c>
      <c r="D60" s="133">
        <f>+'kiadások önk'!D60+'kiadások ovoda '!D60</f>
        <v>6095000</v>
      </c>
      <c r="E60" s="133">
        <f>+'kiadások önk'!E60+'kiadások ovoda '!E60</f>
        <v>6045000</v>
      </c>
      <c r="F60" s="133">
        <f>+'kiadások önk'!F60+'kiadások ovoda '!F60</f>
        <v>0</v>
      </c>
      <c r="G60" s="133">
        <f>+'kiadások önk'!G60+'kiadások ovoda '!G60</f>
        <v>0</v>
      </c>
      <c r="H60" s="133">
        <f>+'kiadások önk'!H60+'kiadások ovoda '!H60</f>
        <v>0</v>
      </c>
      <c r="I60" s="133">
        <f>+'kiadások önk'!I60+'kiadások ovoda '!I60</f>
        <v>0</v>
      </c>
      <c r="J60" s="133">
        <f>+'kiadások önk'!J60+'kiadások ovoda '!J60</f>
        <v>0</v>
      </c>
      <c r="K60" s="133">
        <f>+'kiadások önk'!K60+'kiadások ovoda '!K60</f>
        <v>0</v>
      </c>
      <c r="L60" s="133">
        <f>+'kiadások önk'!L60+'kiadások ovoda '!L60</f>
        <v>5000000</v>
      </c>
      <c r="M60" s="133">
        <f>+'kiadások önk'!M60+'kiadások ovoda '!M60</f>
        <v>6095000</v>
      </c>
      <c r="N60" s="133">
        <f>+'kiadások önk'!N60+'kiadások ovoda '!N60</f>
        <v>6045000</v>
      </c>
    </row>
    <row r="61" spans="1:14" ht="15">
      <c r="A61" s="41" t="s">
        <v>361</v>
      </c>
      <c r="B61" s="44" t="s">
        <v>109</v>
      </c>
      <c r="C61" s="135">
        <f>+'kiadások önk'!C61+'kiadások ovoda '!C61</f>
        <v>5250000</v>
      </c>
      <c r="D61" s="135">
        <f>+'kiadások önk'!D61+'kiadások ovoda '!D61</f>
        <v>6345000</v>
      </c>
      <c r="E61" s="135">
        <f>+'kiadások önk'!E61+'kiadások ovoda '!E61</f>
        <v>6200000</v>
      </c>
      <c r="F61" s="135">
        <f>+'kiadások önk'!F61+'kiadások ovoda '!F61</f>
        <v>0</v>
      </c>
      <c r="G61" s="135">
        <f>+'kiadások önk'!G61+'kiadások ovoda '!G61</f>
        <v>0</v>
      </c>
      <c r="H61" s="135">
        <f>+'kiadások önk'!H61+'kiadások ovoda '!H61</f>
        <v>0</v>
      </c>
      <c r="I61" s="135">
        <f>+'kiadások önk'!I61+'kiadások ovoda '!I61</f>
        <v>0</v>
      </c>
      <c r="J61" s="135">
        <f>+'kiadások önk'!J61+'kiadások ovoda '!J61</f>
        <v>0</v>
      </c>
      <c r="K61" s="135">
        <f>+'kiadások önk'!K61+'kiadások ovoda '!K61</f>
        <v>0</v>
      </c>
      <c r="L61" s="135">
        <f>+'kiadások önk'!L61+'kiadások ovoda '!L61</f>
        <v>5250000</v>
      </c>
      <c r="M61" s="135">
        <f>+'kiadások önk'!M61+'kiadások ovoda '!M61</f>
        <v>6345000</v>
      </c>
      <c r="N61" s="135">
        <f>+'kiadások önk'!N61+'kiadások ovoda '!N61</f>
        <v>6200000</v>
      </c>
    </row>
    <row r="62" spans="1:14" ht="15">
      <c r="A62" s="11" t="s">
        <v>400</v>
      </c>
      <c r="B62" s="29" t="s">
        <v>110</v>
      </c>
      <c r="C62" s="133">
        <f>+'kiadások önk'!C62+'kiadások ovoda '!C62</f>
        <v>0</v>
      </c>
      <c r="D62" s="133">
        <f>+'kiadások önk'!D62+'kiadások ovoda '!D62</f>
        <v>0</v>
      </c>
      <c r="E62" s="133">
        <f>+'kiadások önk'!E62+'kiadások ovoda '!E62</f>
        <v>0</v>
      </c>
      <c r="F62" s="133">
        <f>+'kiadások önk'!F62+'kiadások ovoda '!F62</f>
        <v>0</v>
      </c>
      <c r="G62" s="133">
        <f>+'kiadások önk'!G62+'kiadások ovoda '!G62</f>
        <v>0</v>
      </c>
      <c r="H62" s="133">
        <f>+'kiadások önk'!H62+'kiadások ovoda '!H62</f>
        <v>0</v>
      </c>
      <c r="I62" s="133">
        <f>+'kiadások önk'!I62+'kiadások ovoda '!I62</f>
        <v>0</v>
      </c>
      <c r="J62" s="133">
        <f>+'kiadások önk'!J62+'kiadások ovoda '!J62</f>
        <v>0</v>
      </c>
      <c r="K62" s="133">
        <f>+'kiadások önk'!K62+'kiadások ovoda '!K62</f>
        <v>0</v>
      </c>
      <c r="L62" s="133">
        <f>+'kiadások önk'!L62+'kiadások ovoda '!L62</f>
        <v>0</v>
      </c>
      <c r="M62" s="133">
        <f>+'kiadások önk'!M62+'kiadások ovoda '!M62</f>
        <v>0</v>
      </c>
      <c r="N62" s="133">
        <f>+'kiadások önk'!N62+'kiadások ovoda '!N62</f>
        <v>0</v>
      </c>
    </row>
    <row r="63" spans="1:14" ht="15">
      <c r="A63" s="11" t="s">
        <v>111</v>
      </c>
      <c r="B63" s="29" t="s">
        <v>112</v>
      </c>
      <c r="C63" s="133">
        <f>+'kiadások önk'!C63+'kiadások ovoda '!C63</f>
        <v>0</v>
      </c>
      <c r="D63" s="133">
        <f>+'kiadások önk'!D63+'kiadások ovoda '!D63</f>
        <v>0</v>
      </c>
      <c r="E63" s="133">
        <f>+'kiadások önk'!E63+'kiadások ovoda '!E63</f>
        <v>0</v>
      </c>
      <c r="F63" s="133">
        <f>+'kiadások önk'!F63+'kiadások ovoda '!F63</f>
        <v>0</v>
      </c>
      <c r="G63" s="133">
        <f>+'kiadások önk'!G63+'kiadások ovoda '!G63</f>
        <v>0</v>
      </c>
      <c r="H63" s="133">
        <f>+'kiadások önk'!H63+'kiadások ovoda '!H63</f>
        <v>0</v>
      </c>
      <c r="I63" s="133">
        <f>+'kiadások önk'!I63+'kiadások ovoda '!I63</f>
        <v>0</v>
      </c>
      <c r="J63" s="133">
        <f>+'kiadások önk'!J63+'kiadások ovoda '!J63</f>
        <v>0</v>
      </c>
      <c r="K63" s="133">
        <f>+'kiadások önk'!K63+'kiadások ovoda '!K63</f>
        <v>0</v>
      </c>
      <c r="L63" s="133">
        <f>+'kiadások önk'!L63+'kiadások ovoda '!L63</f>
        <v>0</v>
      </c>
      <c r="M63" s="133">
        <f>+'kiadások önk'!M63+'kiadások ovoda '!M63</f>
        <v>0</v>
      </c>
      <c r="N63" s="133">
        <f>+'kiadások önk'!N63+'kiadások ovoda '!N63</f>
        <v>0</v>
      </c>
    </row>
    <row r="64" spans="1:14" ht="30">
      <c r="A64" s="11" t="s">
        <v>113</v>
      </c>
      <c r="B64" s="29" t="s">
        <v>114</v>
      </c>
      <c r="C64" s="133">
        <f>+'kiadások önk'!C64+'kiadások ovoda '!C64</f>
        <v>0</v>
      </c>
      <c r="D64" s="133">
        <f>+'kiadások önk'!D64+'kiadások ovoda '!D64</f>
        <v>0</v>
      </c>
      <c r="E64" s="133">
        <f>+'kiadások önk'!E64+'kiadások ovoda '!E64</f>
        <v>0</v>
      </c>
      <c r="F64" s="133">
        <f>+'kiadások önk'!F64+'kiadások ovoda '!F64</f>
        <v>0</v>
      </c>
      <c r="G64" s="133">
        <f>+'kiadások önk'!G64+'kiadások ovoda '!G64</f>
        <v>0</v>
      </c>
      <c r="H64" s="133">
        <f>+'kiadások önk'!H64+'kiadások ovoda '!H64</f>
        <v>0</v>
      </c>
      <c r="I64" s="133">
        <f>+'kiadások önk'!I64+'kiadások ovoda '!I64</f>
        <v>0</v>
      </c>
      <c r="J64" s="133">
        <f>+'kiadások önk'!J64+'kiadások ovoda '!J64</f>
        <v>0</v>
      </c>
      <c r="K64" s="133">
        <f>+'kiadások önk'!K64+'kiadások ovoda '!K64</f>
        <v>0</v>
      </c>
      <c r="L64" s="133">
        <f>+'kiadások önk'!L64+'kiadások ovoda '!L64</f>
        <v>0</v>
      </c>
      <c r="M64" s="133">
        <f>+'kiadások önk'!M64+'kiadások ovoda '!M64</f>
        <v>0</v>
      </c>
      <c r="N64" s="133">
        <f>+'kiadások önk'!N64+'kiadások ovoda '!N64</f>
        <v>0</v>
      </c>
    </row>
    <row r="65" spans="1:14" ht="30">
      <c r="A65" s="11" t="s">
        <v>362</v>
      </c>
      <c r="B65" s="29" t="s">
        <v>115</v>
      </c>
      <c r="C65" s="133">
        <f>+'kiadások önk'!C65+'kiadások ovoda '!C65</f>
        <v>0</v>
      </c>
      <c r="D65" s="133">
        <f>+'kiadások önk'!D65+'kiadások ovoda '!D65</f>
        <v>0</v>
      </c>
      <c r="E65" s="133">
        <f>+'kiadások önk'!E65+'kiadások ovoda '!E65</f>
        <v>0</v>
      </c>
      <c r="F65" s="133">
        <f>+'kiadások önk'!F65+'kiadások ovoda '!F65</f>
        <v>0</v>
      </c>
      <c r="G65" s="133">
        <f>+'kiadások önk'!G65+'kiadások ovoda '!G65</f>
        <v>0</v>
      </c>
      <c r="H65" s="133">
        <f>+'kiadások önk'!H65+'kiadások ovoda '!H65</f>
        <v>0</v>
      </c>
      <c r="I65" s="133">
        <f>+'kiadások önk'!I65+'kiadások ovoda '!I65</f>
        <v>0</v>
      </c>
      <c r="J65" s="133">
        <f>+'kiadások önk'!J65+'kiadások ovoda '!J65</f>
        <v>0</v>
      </c>
      <c r="K65" s="133">
        <f>+'kiadások önk'!K65+'kiadások ovoda '!K65</f>
        <v>0</v>
      </c>
      <c r="L65" s="133">
        <f>+'kiadások önk'!L65+'kiadások ovoda '!L65</f>
        <v>0</v>
      </c>
      <c r="M65" s="133">
        <f>+'kiadások önk'!M65+'kiadások ovoda '!M65</f>
        <v>0</v>
      </c>
      <c r="N65" s="133">
        <f>+'kiadások önk'!N65+'kiadások ovoda '!N65</f>
        <v>0</v>
      </c>
    </row>
    <row r="66" spans="1:14" ht="30">
      <c r="A66" s="11" t="s">
        <v>401</v>
      </c>
      <c r="B66" s="29" t="s">
        <v>116</v>
      </c>
      <c r="C66" s="133">
        <f>+'kiadások önk'!C66+'kiadások ovoda '!C66</f>
        <v>0</v>
      </c>
      <c r="D66" s="133">
        <f>+'kiadások önk'!D66+'kiadások ovoda '!D66</f>
        <v>0</v>
      </c>
      <c r="E66" s="133">
        <f>+'kiadások önk'!E66+'kiadások ovoda '!E66</f>
        <v>0</v>
      </c>
      <c r="F66" s="133">
        <f>+'kiadások önk'!F66+'kiadások ovoda '!F66</f>
        <v>0</v>
      </c>
      <c r="G66" s="133">
        <f>+'kiadások önk'!G66+'kiadások ovoda '!G66</f>
        <v>0</v>
      </c>
      <c r="H66" s="133">
        <f>+'kiadások önk'!H66+'kiadások ovoda '!H66</f>
        <v>0</v>
      </c>
      <c r="I66" s="133">
        <f>+'kiadások önk'!I66+'kiadások ovoda '!I66</f>
        <v>0</v>
      </c>
      <c r="J66" s="133">
        <f>+'kiadások önk'!J66+'kiadások ovoda '!J66</f>
        <v>0</v>
      </c>
      <c r="K66" s="133">
        <f>+'kiadások önk'!K66+'kiadások ovoda '!K66</f>
        <v>0</v>
      </c>
      <c r="L66" s="133">
        <f>+'kiadások önk'!L66+'kiadások ovoda '!L66</f>
        <v>0</v>
      </c>
      <c r="M66" s="133">
        <f>+'kiadások önk'!M66+'kiadások ovoda '!M66</f>
        <v>0</v>
      </c>
      <c r="N66" s="133">
        <f>+'kiadások önk'!N66+'kiadások ovoda '!N66</f>
        <v>0</v>
      </c>
    </row>
    <row r="67" spans="1:14" ht="15">
      <c r="A67" s="11" t="s">
        <v>364</v>
      </c>
      <c r="B67" s="29" t="s">
        <v>117</v>
      </c>
      <c r="C67" s="133">
        <f>+'kiadások önk'!C67+'kiadások ovoda '!C67</f>
        <v>6237981</v>
      </c>
      <c r="D67" s="133">
        <f>+'kiadások önk'!D67+'kiadások ovoda '!D67</f>
        <v>6918951</v>
      </c>
      <c r="E67" s="133">
        <f>+'kiadások önk'!E67+'kiadások ovoda '!E67</f>
        <v>6918541</v>
      </c>
      <c r="F67" s="133">
        <f>+'kiadások önk'!F67+'kiadások ovoda '!F67</f>
        <v>0</v>
      </c>
      <c r="G67" s="133">
        <f>+'kiadások önk'!G67+'kiadások ovoda '!G67</f>
        <v>0</v>
      </c>
      <c r="H67" s="133">
        <f>+'kiadások önk'!H67+'kiadások ovoda '!H67</f>
        <v>0</v>
      </c>
      <c r="I67" s="133">
        <f>+'kiadások önk'!I67+'kiadások ovoda '!I67</f>
        <v>0</v>
      </c>
      <c r="J67" s="133">
        <f>+'kiadások önk'!J67+'kiadások ovoda '!J67</f>
        <v>0</v>
      </c>
      <c r="K67" s="133">
        <f>+'kiadások önk'!K67+'kiadások ovoda '!K67</f>
        <v>0</v>
      </c>
      <c r="L67" s="133">
        <f>+'kiadások önk'!L67+'kiadások ovoda '!L67</f>
        <v>6237981</v>
      </c>
      <c r="M67" s="133">
        <f>+'kiadások önk'!M67+'kiadások ovoda '!M67</f>
        <v>6918951</v>
      </c>
      <c r="N67" s="133">
        <f>+'kiadások önk'!N67+'kiadások ovoda '!N67</f>
        <v>6918541</v>
      </c>
    </row>
    <row r="68" spans="1:14" ht="30">
      <c r="A68" s="11" t="s">
        <v>402</v>
      </c>
      <c r="B68" s="29" t="s">
        <v>118</v>
      </c>
      <c r="C68" s="133">
        <f>+'kiadások önk'!C68+'kiadások ovoda '!C68</f>
        <v>0</v>
      </c>
      <c r="D68" s="133">
        <f>+'kiadások önk'!D68+'kiadások ovoda '!D68</f>
        <v>0</v>
      </c>
      <c r="E68" s="133">
        <f>+'kiadások önk'!E68+'kiadások ovoda '!E68</f>
        <v>0</v>
      </c>
      <c r="F68" s="133">
        <f>+'kiadások önk'!F68+'kiadások ovoda '!F68</f>
        <v>0</v>
      </c>
      <c r="G68" s="133">
        <f>+'kiadások önk'!G68+'kiadások ovoda '!G68</f>
        <v>0</v>
      </c>
      <c r="H68" s="133">
        <f>+'kiadások önk'!H68+'kiadások ovoda '!H68</f>
        <v>0</v>
      </c>
      <c r="I68" s="133">
        <f>+'kiadások önk'!I68+'kiadások ovoda '!I68</f>
        <v>0</v>
      </c>
      <c r="J68" s="133">
        <f>+'kiadások önk'!J68+'kiadások ovoda '!J68</f>
        <v>0</v>
      </c>
      <c r="K68" s="133">
        <f>+'kiadások önk'!K68+'kiadások ovoda '!K68</f>
        <v>0</v>
      </c>
      <c r="L68" s="133">
        <f>+'kiadások önk'!L68+'kiadások ovoda '!L68</f>
        <v>0</v>
      </c>
      <c r="M68" s="133">
        <f>+'kiadások önk'!M68+'kiadások ovoda '!M68</f>
        <v>0</v>
      </c>
      <c r="N68" s="133">
        <f>+'kiadások önk'!N68+'kiadások ovoda '!N68</f>
        <v>0</v>
      </c>
    </row>
    <row r="69" spans="1:14" ht="30">
      <c r="A69" s="11" t="s">
        <v>403</v>
      </c>
      <c r="B69" s="29" t="s">
        <v>119</v>
      </c>
      <c r="C69" s="133">
        <f>+'kiadások önk'!C69+'kiadások ovoda '!C69</f>
        <v>0</v>
      </c>
      <c r="D69" s="133">
        <f>+'kiadások önk'!D69+'kiadások ovoda '!D69</f>
        <v>0</v>
      </c>
      <c r="E69" s="133">
        <f>+'kiadások önk'!E69+'kiadások ovoda '!E69</f>
        <v>0</v>
      </c>
      <c r="F69" s="133">
        <f>+'kiadások önk'!F69+'kiadások ovoda '!F69</f>
        <v>0</v>
      </c>
      <c r="G69" s="133">
        <f>+'kiadások önk'!G69+'kiadások ovoda '!G69</f>
        <v>0</v>
      </c>
      <c r="H69" s="133">
        <f>+'kiadások önk'!H69+'kiadások ovoda '!H69</f>
        <v>0</v>
      </c>
      <c r="I69" s="133">
        <f>+'kiadások önk'!I69+'kiadások ovoda '!I69</f>
        <v>0</v>
      </c>
      <c r="J69" s="133">
        <f>+'kiadások önk'!J69+'kiadások ovoda '!J69</f>
        <v>0</v>
      </c>
      <c r="K69" s="133">
        <f>+'kiadások önk'!K69+'kiadások ovoda '!K69</f>
        <v>0</v>
      </c>
      <c r="L69" s="133">
        <f>+'kiadások önk'!L69+'kiadások ovoda '!L69</f>
        <v>0</v>
      </c>
      <c r="M69" s="133">
        <f>+'kiadások önk'!M69+'kiadások ovoda '!M69</f>
        <v>0</v>
      </c>
      <c r="N69" s="133">
        <f>+'kiadások önk'!N69+'kiadások ovoda '!N69</f>
        <v>0</v>
      </c>
    </row>
    <row r="70" spans="1:14" ht="15">
      <c r="A70" s="11" t="s">
        <v>120</v>
      </c>
      <c r="B70" s="29" t="s">
        <v>121</v>
      </c>
      <c r="C70" s="133">
        <f>+'kiadások önk'!C70+'kiadások ovoda '!C70</f>
        <v>0</v>
      </c>
      <c r="D70" s="133">
        <f>+'kiadások önk'!D70+'kiadások ovoda '!D70</f>
        <v>0</v>
      </c>
      <c r="E70" s="133">
        <f>+'kiadások önk'!E70+'kiadások ovoda '!E70</f>
        <v>0</v>
      </c>
      <c r="F70" s="133">
        <f>+'kiadások önk'!F70+'kiadások ovoda '!F70</f>
        <v>0</v>
      </c>
      <c r="G70" s="133">
        <f>+'kiadások önk'!G70+'kiadások ovoda '!G70</f>
        <v>0</v>
      </c>
      <c r="H70" s="133">
        <f>+'kiadások önk'!H70+'kiadások ovoda '!H70</f>
        <v>0</v>
      </c>
      <c r="I70" s="133">
        <f>+'kiadások önk'!I70+'kiadások ovoda '!I70</f>
        <v>0</v>
      </c>
      <c r="J70" s="133">
        <f>+'kiadások önk'!J70+'kiadások ovoda '!J70</f>
        <v>0</v>
      </c>
      <c r="K70" s="133">
        <f>+'kiadások önk'!K70+'kiadások ovoda '!K70</f>
        <v>0</v>
      </c>
      <c r="L70" s="133">
        <f>+'kiadások önk'!L70+'kiadások ovoda '!L70</f>
        <v>0</v>
      </c>
      <c r="M70" s="133">
        <f>+'kiadások önk'!M70+'kiadások ovoda '!M70</f>
        <v>0</v>
      </c>
      <c r="N70" s="133">
        <f>+'kiadások önk'!N70+'kiadások ovoda '!N70</f>
        <v>0</v>
      </c>
    </row>
    <row r="71" spans="1:14" ht="15">
      <c r="A71" s="19" t="s">
        <v>122</v>
      </c>
      <c r="B71" s="29" t="s">
        <v>123</v>
      </c>
      <c r="C71" s="133">
        <f>+'kiadások önk'!C71+'kiadások ovoda '!C71</f>
        <v>0</v>
      </c>
      <c r="D71" s="133">
        <f>+'kiadások önk'!D71+'kiadások ovoda '!D71</f>
        <v>0</v>
      </c>
      <c r="E71" s="133">
        <f>+'kiadások önk'!E71+'kiadások ovoda '!E71</f>
        <v>0</v>
      </c>
      <c r="F71" s="133">
        <f>+'kiadások önk'!F71+'kiadások ovoda '!F71</f>
        <v>0</v>
      </c>
      <c r="G71" s="133">
        <f>+'kiadások önk'!G71+'kiadások ovoda '!G71</f>
        <v>0</v>
      </c>
      <c r="H71" s="133">
        <f>+'kiadások önk'!H71+'kiadások ovoda '!H71</f>
        <v>0</v>
      </c>
      <c r="I71" s="133">
        <f>+'kiadások önk'!I71+'kiadások ovoda '!I71</f>
        <v>0</v>
      </c>
      <c r="J71" s="133">
        <f>+'kiadások önk'!J71+'kiadások ovoda '!J71</f>
        <v>0</v>
      </c>
      <c r="K71" s="133">
        <f>+'kiadások önk'!K71+'kiadások ovoda '!K71</f>
        <v>0</v>
      </c>
      <c r="L71" s="133">
        <f>+'kiadások önk'!L71+'kiadások ovoda '!L71</f>
        <v>0</v>
      </c>
      <c r="M71" s="133">
        <f>+'kiadások önk'!M71+'kiadások ovoda '!M71</f>
        <v>0</v>
      </c>
      <c r="N71" s="133">
        <f>+'kiadások önk'!N71+'kiadások ovoda '!N71</f>
        <v>0</v>
      </c>
    </row>
    <row r="72" spans="1:14" ht="15">
      <c r="A72" s="11" t="s">
        <v>404</v>
      </c>
      <c r="B72" s="29" t="s">
        <v>124</v>
      </c>
      <c r="C72" s="133">
        <f>+'kiadások önk'!C72+'kiadások ovoda '!C72</f>
        <v>2170000</v>
      </c>
      <c r="D72" s="133">
        <f>+'kiadások önk'!D72+'kiadások ovoda '!D72</f>
        <v>2177418</v>
      </c>
      <c r="E72" s="133">
        <f>+'kiadások önk'!E72+'kiadások ovoda '!E72</f>
        <v>1957582</v>
      </c>
      <c r="F72" s="133">
        <f>+'kiadások önk'!F72+'kiadások ovoda '!F72</f>
        <v>0</v>
      </c>
      <c r="G72" s="133">
        <f>+'kiadások önk'!G72+'kiadások ovoda '!G72</f>
        <v>0</v>
      </c>
      <c r="H72" s="133">
        <f>+'kiadások önk'!H72+'kiadások ovoda '!H72</f>
        <v>0</v>
      </c>
      <c r="I72" s="133">
        <f>+'kiadások önk'!I72+'kiadások ovoda '!I72</f>
        <v>0</v>
      </c>
      <c r="J72" s="133">
        <f>+'kiadások önk'!J72+'kiadások ovoda '!J72</f>
        <v>0</v>
      </c>
      <c r="K72" s="133">
        <f>+'kiadások önk'!K72+'kiadások ovoda '!K72</f>
        <v>0</v>
      </c>
      <c r="L72" s="133">
        <f>+'kiadások önk'!L72+'kiadások ovoda '!L72</f>
        <v>2170000</v>
      </c>
      <c r="M72" s="133">
        <f>+'kiadások önk'!M72+'kiadások ovoda '!M72</f>
        <v>2177418</v>
      </c>
      <c r="N72" s="133">
        <f>+'kiadások önk'!N72+'kiadások ovoda '!N72</f>
        <v>1957582</v>
      </c>
    </row>
    <row r="73" spans="1:14" ht="15">
      <c r="A73" s="19" t="s">
        <v>584</v>
      </c>
      <c r="B73" s="29" t="s">
        <v>839</v>
      </c>
      <c r="C73" s="133">
        <f>+'kiadások önk'!C73+'kiadások ovoda '!C73</f>
        <v>20288816</v>
      </c>
      <c r="D73" s="133">
        <f>+'kiadások önk'!D73+'kiadások ovoda '!D73</f>
        <v>26501903</v>
      </c>
      <c r="E73" s="133">
        <f>+'kiadások önk'!E73+'kiadások ovoda '!E73</f>
        <v>0</v>
      </c>
      <c r="F73" s="133">
        <f>+'kiadások önk'!F73+'kiadások ovoda '!F73</f>
        <v>0</v>
      </c>
      <c r="G73" s="133">
        <f>+'kiadások önk'!G73+'kiadások ovoda '!G73</f>
        <v>0</v>
      </c>
      <c r="H73" s="133">
        <f>+'kiadások önk'!H73+'kiadások ovoda '!H73</f>
        <v>0</v>
      </c>
      <c r="I73" s="133">
        <f>+'kiadások önk'!I73+'kiadások ovoda '!I73</f>
        <v>0</v>
      </c>
      <c r="J73" s="133">
        <f>+'kiadások önk'!J73+'kiadások ovoda '!J73</f>
        <v>0</v>
      </c>
      <c r="K73" s="133">
        <f>+'kiadások önk'!K73+'kiadások ovoda '!K73</f>
        <v>0</v>
      </c>
      <c r="L73" s="133">
        <f>+'kiadások önk'!L73+'kiadások ovoda '!L73</f>
        <v>20288816</v>
      </c>
      <c r="M73" s="133">
        <f>+'kiadások önk'!M73+'kiadások ovoda '!M73</f>
        <v>26501903</v>
      </c>
      <c r="N73" s="133">
        <f>+'kiadások önk'!N73+'kiadások ovoda '!N73</f>
        <v>0</v>
      </c>
    </row>
    <row r="74" spans="1:14" ht="15">
      <c r="A74" s="19" t="s">
        <v>585</v>
      </c>
      <c r="B74" s="29" t="s">
        <v>839</v>
      </c>
      <c r="C74" s="133">
        <f>+'kiadások önk'!C74+'kiadások ovoda '!C74</f>
        <v>0</v>
      </c>
      <c r="D74" s="133">
        <f>+'kiadások önk'!D74+'kiadások ovoda '!D74</f>
        <v>0</v>
      </c>
      <c r="E74" s="133">
        <f>+'kiadások önk'!E74+'kiadások ovoda '!E74</f>
        <v>0</v>
      </c>
      <c r="F74" s="133">
        <f>+'kiadások önk'!F74+'kiadások ovoda '!F74</f>
        <v>0</v>
      </c>
      <c r="G74" s="133">
        <f>+'kiadások önk'!G74+'kiadások ovoda '!G74</f>
        <v>0</v>
      </c>
      <c r="H74" s="133">
        <f>+'kiadások önk'!H74+'kiadások ovoda '!H74</f>
        <v>0</v>
      </c>
      <c r="I74" s="133">
        <f>+'kiadások önk'!I74+'kiadások ovoda '!I74</f>
        <v>0</v>
      </c>
      <c r="J74" s="133">
        <f>+'kiadások önk'!J74+'kiadások ovoda '!J74</f>
        <v>0</v>
      </c>
      <c r="K74" s="133">
        <f>+'kiadások önk'!K74+'kiadások ovoda '!K74</f>
        <v>0</v>
      </c>
      <c r="L74" s="133">
        <f>+'kiadások önk'!L74+'kiadások ovoda '!L74</f>
        <v>0</v>
      </c>
      <c r="M74" s="133">
        <f>+'kiadások önk'!M74+'kiadások ovoda '!M74</f>
        <v>0</v>
      </c>
      <c r="N74" s="133">
        <f>+'kiadások önk'!N74+'kiadások ovoda '!N74</f>
        <v>0</v>
      </c>
    </row>
    <row r="75" spans="1:14" ht="15">
      <c r="A75" s="41" t="s">
        <v>367</v>
      </c>
      <c r="B75" s="44" t="s">
        <v>125</v>
      </c>
      <c r="C75" s="135">
        <f>+'kiadások önk'!C75+'kiadások ovoda '!C75</f>
        <v>28696797</v>
      </c>
      <c r="D75" s="135">
        <f>+'kiadások önk'!D75+'kiadások ovoda '!D75</f>
        <v>35598272</v>
      </c>
      <c r="E75" s="135">
        <f>+'kiadások önk'!E75+'kiadások ovoda '!E75</f>
        <v>8876123</v>
      </c>
      <c r="F75" s="135">
        <f>+'kiadások önk'!F75+'kiadások ovoda '!F75</f>
        <v>0</v>
      </c>
      <c r="G75" s="135">
        <f>+'kiadások önk'!G75+'kiadások ovoda '!G75</f>
        <v>0</v>
      </c>
      <c r="H75" s="135">
        <f>+'kiadások önk'!H75+'kiadások ovoda '!H75</f>
        <v>0</v>
      </c>
      <c r="I75" s="135">
        <f>+'kiadások önk'!I75+'kiadások ovoda '!I75</f>
        <v>0</v>
      </c>
      <c r="J75" s="135">
        <f>+'kiadások önk'!J75+'kiadások ovoda '!J75</f>
        <v>0</v>
      </c>
      <c r="K75" s="135">
        <f>+'kiadások önk'!K75+'kiadások ovoda '!K75</f>
        <v>0</v>
      </c>
      <c r="L75" s="135">
        <f>+'kiadások önk'!L75+'kiadások ovoda '!L75</f>
        <v>28696797</v>
      </c>
      <c r="M75" s="135">
        <f>+'kiadások önk'!M75+'kiadások ovoda '!M75</f>
        <v>35598272</v>
      </c>
      <c r="N75" s="135">
        <f>+'kiadások önk'!N75+'kiadások ovoda '!N75</f>
        <v>8876123</v>
      </c>
    </row>
    <row r="76" spans="1:14" ht="15.75">
      <c r="A76" s="94" t="s">
        <v>530</v>
      </c>
      <c r="B76" s="95"/>
      <c r="C76" s="180">
        <f>+'kiadások önk'!C76+'kiadások ovoda '!C76</f>
        <v>166071067</v>
      </c>
      <c r="D76" s="180">
        <f>+'kiadások önk'!D76+'kiadások ovoda '!D76</f>
        <v>177103779</v>
      </c>
      <c r="E76" s="180">
        <f>+'kiadások önk'!E76+'kiadások ovoda '!E76</f>
        <v>134516212</v>
      </c>
      <c r="F76" s="180">
        <f>+'kiadások önk'!F76+'kiadások ovoda '!F76</f>
        <v>0</v>
      </c>
      <c r="G76" s="180">
        <f>+'kiadások önk'!G76+'kiadások ovoda '!G76</f>
        <v>0</v>
      </c>
      <c r="H76" s="180">
        <f>+'kiadások önk'!H76+'kiadások ovoda '!H76</f>
        <v>0</v>
      </c>
      <c r="I76" s="180">
        <f>+'kiadások önk'!I76+'kiadások ovoda '!I76</f>
        <v>0</v>
      </c>
      <c r="J76" s="180">
        <f>+'kiadások önk'!J76+'kiadások ovoda '!J76</f>
        <v>0</v>
      </c>
      <c r="K76" s="180">
        <f>+'kiadások önk'!K76+'kiadások ovoda '!K76</f>
        <v>0</v>
      </c>
      <c r="L76" s="180">
        <f>+'kiadások önk'!L76+'kiadások ovoda '!L76</f>
        <v>166071067</v>
      </c>
      <c r="M76" s="180">
        <f>+'kiadások önk'!M76+'kiadások ovoda '!M76</f>
        <v>177103779</v>
      </c>
      <c r="N76" s="180">
        <f>+'kiadások önk'!N76+'kiadások ovoda '!N76</f>
        <v>134516212</v>
      </c>
    </row>
    <row r="77" spans="1:14" ht="15">
      <c r="A77" s="33" t="s">
        <v>126</v>
      </c>
      <c r="B77" s="29" t="s">
        <v>127</v>
      </c>
      <c r="C77" s="133">
        <f>+'kiadások önk'!C77+'kiadások ovoda '!C77</f>
        <v>0</v>
      </c>
      <c r="D77" s="133">
        <f>+'kiadások önk'!D77+'kiadások ovoda '!D77</f>
        <v>2180186</v>
      </c>
      <c r="E77" s="133">
        <f>+'kiadások önk'!E77+'kiadások ovoda '!E77</f>
        <v>2180186</v>
      </c>
      <c r="F77" s="133">
        <f>+'kiadások önk'!F77+'kiadások ovoda '!F77</f>
        <v>0</v>
      </c>
      <c r="G77" s="133">
        <f>+'kiadások önk'!G77+'kiadások ovoda '!G77</f>
        <v>0</v>
      </c>
      <c r="H77" s="133">
        <f>+'kiadások önk'!H77+'kiadások ovoda '!H77</f>
        <v>0</v>
      </c>
      <c r="I77" s="133">
        <f>+'kiadások önk'!I77+'kiadások ovoda '!I77</f>
        <v>0</v>
      </c>
      <c r="J77" s="133">
        <f>+'kiadások önk'!J77+'kiadások ovoda '!J77</f>
        <v>0</v>
      </c>
      <c r="K77" s="133">
        <f>+'kiadások önk'!K77+'kiadások ovoda '!K77</f>
        <v>0</v>
      </c>
      <c r="L77" s="133">
        <f>+'kiadások önk'!L77+'kiadások ovoda '!L77</f>
        <v>0</v>
      </c>
      <c r="M77" s="133">
        <f>+'kiadások önk'!M77+'kiadások ovoda '!M77</f>
        <v>2180186</v>
      </c>
      <c r="N77" s="133">
        <f>+'kiadások önk'!N77+'kiadások ovoda '!N77</f>
        <v>2180186</v>
      </c>
    </row>
    <row r="78" spans="1:14" ht="15">
      <c r="A78" s="33" t="s">
        <v>405</v>
      </c>
      <c r="B78" s="29" t="s">
        <v>128</v>
      </c>
      <c r="C78" s="133">
        <f>+'kiadások önk'!C78+'kiadások ovoda '!C78</f>
        <v>15763431</v>
      </c>
      <c r="D78" s="133">
        <f>+'kiadások önk'!D78+'kiadások ovoda '!D78</f>
        <v>26853729</v>
      </c>
      <c r="E78" s="133">
        <f>+'kiadások önk'!E78+'kiadások ovoda '!E78</f>
        <v>17482672</v>
      </c>
      <c r="F78" s="133">
        <f>+'kiadások önk'!F78+'kiadások ovoda '!F78</f>
        <v>0</v>
      </c>
      <c r="G78" s="133">
        <f>+'kiadások önk'!G78+'kiadások ovoda '!G78</f>
        <v>0</v>
      </c>
      <c r="H78" s="133">
        <f>+'kiadások önk'!H78+'kiadások ovoda '!H78</f>
        <v>0</v>
      </c>
      <c r="I78" s="133">
        <f>+'kiadások önk'!I78+'kiadások ovoda '!I78</f>
        <v>0</v>
      </c>
      <c r="J78" s="133">
        <f>+'kiadások önk'!J78+'kiadások ovoda '!J78</f>
        <v>0</v>
      </c>
      <c r="K78" s="133">
        <f>+'kiadások önk'!K78+'kiadások ovoda '!K78</f>
        <v>0</v>
      </c>
      <c r="L78" s="133">
        <f>+'kiadások önk'!L78+'kiadások ovoda '!L78</f>
        <v>15763431</v>
      </c>
      <c r="M78" s="133">
        <f>+'kiadások önk'!M78+'kiadások ovoda '!M78</f>
        <v>26853729</v>
      </c>
      <c r="N78" s="133">
        <f>+'kiadások önk'!N78+'kiadások ovoda '!N78</f>
        <v>17482672</v>
      </c>
    </row>
    <row r="79" spans="1:14" ht="15">
      <c r="A79" s="33" t="s">
        <v>129</v>
      </c>
      <c r="B79" s="29" t="s">
        <v>130</v>
      </c>
      <c r="C79" s="133">
        <f>+'kiadások önk'!C79+'kiadások ovoda '!C79</f>
        <v>0</v>
      </c>
      <c r="D79" s="133">
        <f>+'kiadások önk'!D79+'kiadások ovoda '!D79</f>
        <v>629400</v>
      </c>
      <c r="E79" s="133">
        <f>+'kiadások önk'!E79+'kiadások ovoda '!E79</f>
        <v>622935</v>
      </c>
      <c r="F79" s="133">
        <f>+'kiadások önk'!F79+'kiadások ovoda '!F79</f>
        <v>0</v>
      </c>
      <c r="G79" s="133">
        <f>+'kiadások önk'!G79+'kiadások ovoda '!G79</f>
        <v>0</v>
      </c>
      <c r="H79" s="133">
        <f>+'kiadások önk'!H79+'kiadások ovoda '!H79</f>
        <v>0</v>
      </c>
      <c r="I79" s="133">
        <f>+'kiadások önk'!I79+'kiadások ovoda '!I79</f>
        <v>0</v>
      </c>
      <c r="J79" s="133">
        <f>+'kiadások önk'!J79+'kiadások ovoda '!J79</f>
        <v>0</v>
      </c>
      <c r="K79" s="133">
        <f>+'kiadások önk'!K79+'kiadások ovoda '!K79</f>
        <v>0</v>
      </c>
      <c r="L79" s="133">
        <f>+'kiadások önk'!L79+'kiadások ovoda '!L79</f>
        <v>0</v>
      </c>
      <c r="M79" s="133">
        <f>+'kiadások önk'!M79+'kiadások ovoda '!M79</f>
        <v>629400</v>
      </c>
      <c r="N79" s="133">
        <f>+'kiadások önk'!N79+'kiadások ovoda '!N79</f>
        <v>622935</v>
      </c>
    </row>
    <row r="80" spans="1:14" ht="15">
      <c r="A80" s="33" t="s">
        <v>131</v>
      </c>
      <c r="B80" s="29" t="s">
        <v>132</v>
      </c>
      <c r="C80" s="133">
        <f>+'kiadások önk'!C80+'kiadások ovoda '!C80</f>
        <v>720000</v>
      </c>
      <c r="D80" s="133">
        <f>+'kiadások önk'!D80+'kiadások ovoda '!D80</f>
        <v>1460731</v>
      </c>
      <c r="E80" s="133">
        <f>+'kiadások önk'!E80+'kiadások ovoda '!E80</f>
        <v>1399359</v>
      </c>
      <c r="F80" s="133">
        <f>+'kiadások önk'!F80+'kiadások ovoda '!F80</f>
        <v>0</v>
      </c>
      <c r="G80" s="133">
        <f>+'kiadások önk'!G80+'kiadások ovoda '!G80</f>
        <v>0</v>
      </c>
      <c r="H80" s="133">
        <f>+'kiadások önk'!H80+'kiadások ovoda '!H80</f>
        <v>0</v>
      </c>
      <c r="I80" s="133">
        <f>+'kiadások önk'!I80+'kiadások ovoda '!I80</f>
        <v>0</v>
      </c>
      <c r="J80" s="133">
        <f>+'kiadások önk'!J80+'kiadások ovoda '!J80</f>
        <v>0</v>
      </c>
      <c r="K80" s="133">
        <f>+'kiadások önk'!K80+'kiadások ovoda '!K80</f>
        <v>0</v>
      </c>
      <c r="L80" s="133">
        <f>+'kiadások önk'!L80+'kiadások ovoda '!L80</f>
        <v>720000</v>
      </c>
      <c r="M80" s="133">
        <f>+'kiadások önk'!M80+'kiadások ovoda '!M80</f>
        <v>1460731</v>
      </c>
      <c r="N80" s="133">
        <f>+'kiadások önk'!N80+'kiadások ovoda '!N80</f>
        <v>1399359</v>
      </c>
    </row>
    <row r="81" spans="1:14" ht="15">
      <c r="A81" s="6" t="s">
        <v>133</v>
      </c>
      <c r="B81" s="29" t="s">
        <v>134</v>
      </c>
      <c r="C81" s="133">
        <f>+'kiadások önk'!C81+'kiadások ovoda '!C81</f>
        <v>0</v>
      </c>
      <c r="D81" s="133">
        <f>+'kiadások önk'!D81+'kiadások ovoda '!D81</f>
        <v>0</v>
      </c>
      <c r="E81" s="133">
        <f>+'kiadások önk'!E81+'kiadások ovoda '!E81</f>
        <v>0</v>
      </c>
      <c r="F81" s="133">
        <f>+'kiadások önk'!F81+'kiadások ovoda '!F81</f>
        <v>0</v>
      </c>
      <c r="G81" s="133">
        <f>+'kiadások önk'!G81+'kiadások ovoda '!G81</f>
        <v>0</v>
      </c>
      <c r="H81" s="133">
        <f>+'kiadások önk'!H81+'kiadások ovoda '!H81</f>
        <v>0</v>
      </c>
      <c r="I81" s="133">
        <f>+'kiadások önk'!I81+'kiadások ovoda '!I81</f>
        <v>0</v>
      </c>
      <c r="J81" s="133">
        <f>+'kiadások önk'!J81+'kiadások ovoda '!J81</f>
        <v>0</v>
      </c>
      <c r="K81" s="133">
        <f>+'kiadások önk'!K81+'kiadások ovoda '!K81</f>
        <v>0</v>
      </c>
      <c r="L81" s="133">
        <f>+'kiadások önk'!L81+'kiadások ovoda '!L81</f>
        <v>0</v>
      </c>
      <c r="M81" s="133">
        <f>+'kiadások önk'!M81+'kiadások ovoda '!M81</f>
        <v>0</v>
      </c>
      <c r="N81" s="133">
        <f>+'kiadások önk'!N81+'kiadások ovoda '!N81</f>
        <v>0</v>
      </c>
    </row>
    <row r="82" spans="1:14" ht="15">
      <c r="A82" s="6" t="s">
        <v>135</v>
      </c>
      <c r="B82" s="29" t="s">
        <v>136</v>
      </c>
      <c r="C82" s="133">
        <f>+'kiadások önk'!C82+'kiadások ovoda '!C82</f>
        <v>0</v>
      </c>
      <c r="D82" s="133">
        <f>+'kiadások önk'!D82+'kiadások ovoda '!D82</f>
        <v>0</v>
      </c>
      <c r="E82" s="133">
        <f>+'kiadások önk'!E82+'kiadások ovoda '!E82</f>
        <v>0</v>
      </c>
      <c r="F82" s="133">
        <f>+'kiadások önk'!F82+'kiadások ovoda '!F82</f>
        <v>0</v>
      </c>
      <c r="G82" s="133">
        <f>+'kiadások önk'!G82+'kiadások ovoda '!G82</f>
        <v>0</v>
      </c>
      <c r="H82" s="133">
        <f>+'kiadások önk'!H82+'kiadások ovoda '!H82</f>
        <v>0</v>
      </c>
      <c r="I82" s="133">
        <f>+'kiadások önk'!I82+'kiadások ovoda '!I82</f>
        <v>0</v>
      </c>
      <c r="J82" s="133">
        <f>+'kiadások önk'!J82+'kiadások ovoda '!J82</f>
        <v>0</v>
      </c>
      <c r="K82" s="133">
        <f>+'kiadások önk'!K82+'kiadások ovoda '!K82</f>
        <v>0</v>
      </c>
      <c r="L82" s="133">
        <f>+'kiadások önk'!L82+'kiadások ovoda '!L82</f>
        <v>0</v>
      </c>
      <c r="M82" s="133">
        <f>+'kiadások önk'!M82+'kiadások ovoda '!M82</f>
        <v>0</v>
      </c>
      <c r="N82" s="133">
        <f>+'kiadások önk'!N82+'kiadások ovoda '!N82</f>
        <v>0</v>
      </c>
    </row>
    <row r="83" spans="1:14" ht="15">
      <c r="A83" s="6" t="s">
        <v>137</v>
      </c>
      <c r="B83" s="29" t="s">
        <v>138</v>
      </c>
      <c r="C83" s="133">
        <f>+'kiadások önk'!C83+'kiadások ovoda '!C83</f>
        <v>257985</v>
      </c>
      <c r="D83" s="133">
        <f>+'kiadások önk'!D83+'kiadások ovoda '!D83</f>
        <v>1597838</v>
      </c>
      <c r="E83" s="133">
        <f>+'kiadások önk'!E83+'kiadások ovoda '!E83</f>
        <v>1520754</v>
      </c>
      <c r="F83" s="133">
        <f>+'kiadások önk'!F83+'kiadások ovoda '!F83</f>
        <v>0</v>
      </c>
      <c r="G83" s="133">
        <f>+'kiadások önk'!G83+'kiadások ovoda '!G83</f>
        <v>0</v>
      </c>
      <c r="H83" s="133">
        <f>+'kiadások önk'!H83+'kiadások ovoda '!H83</f>
        <v>0</v>
      </c>
      <c r="I83" s="133">
        <f>+'kiadások önk'!I83+'kiadások ovoda '!I83</f>
        <v>0</v>
      </c>
      <c r="J83" s="133">
        <f>+'kiadások önk'!J83+'kiadások ovoda '!J83</f>
        <v>0</v>
      </c>
      <c r="K83" s="133">
        <f>+'kiadások önk'!K83+'kiadások ovoda '!K83</f>
        <v>0</v>
      </c>
      <c r="L83" s="133">
        <f>+'kiadások önk'!L83+'kiadások ovoda '!L83</f>
        <v>257985</v>
      </c>
      <c r="M83" s="133">
        <f>+'kiadások önk'!M83+'kiadások ovoda '!M83</f>
        <v>1597838</v>
      </c>
      <c r="N83" s="133">
        <f>+'kiadások önk'!N83+'kiadások ovoda '!N83</f>
        <v>1520754</v>
      </c>
    </row>
    <row r="84" spans="1:14" ht="15">
      <c r="A84" s="42" t="s">
        <v>369</v>
      </c>
      <c r="B84" s="44" t="s">
        <v>139</v>
      </c>
      <c r="C84" s="135">
        <f>+'kiadások önk'!C84+'kiadások ovoda '!C84</f>
        <v>16741416</v>
      </c>
      <c r="D84" s="135">
        <f>+'kiadások önk'!D84+'kiadások ovoda '!D84</f>
        <v>32721884</v>
      </c>
      <c r="E84" s="135">
        <f>+'kiadások önk'!E84+'kiadások ovoda '!E84</f>
        <v>23205906</v>
      </c>
      <c r="F84" s="135">
        <f>+'kiadások önk'!F84+'kiadások ovoda '!F84</f>
        <v>0</v>
      </c>
      <c r="G84" s="135">
        <f>+'kiadások önk'!G84+'kiadások ovoda '!G84</f>
        <v>0</v>
      </c>
      <c r="H84" s="135">
        <f>+'kiadások önk'!H84+'kiadások ovoda '!H84</f>
        <v>0</v>
      </c>
      <c r="I84" s="135">
        <f>+'kiadások önk'!I84+'kiadások ovoda '!I84</f>
        <v>0</v>
      </c>
      <c r="J84" s="135">
        <f>+'kiadások önk'!J84+'kiadások ovoda '!J84</f>
        <v>0</v>
      </c>
      <c r="K84" s="135">
        <f>+'kiadások önk'!K84+'kiadások ovoda '!K84</f>
        <v>0</v>
      </c>
      <c r="L84" s="135">
        <f>+'kiadások önk'!L84+'kiadások ovoda '!L84</f>
        <v>16741416</v>
      </c>
      <c r="M84" s="135">
        <f>+'kiadások önk'!M84+'kiadások ovoda '!M84</f>
        <v>32721884</v>
      </c>
      <c r="N84" s="135">
        <f>+'kiadások önk'!N84+'kiadások ovoda '!N84</f>
        <v>23205906</v>
      </c>
    </row>
    <row r="85" spans="1:14" ht="15">
      <c r="A85" s="12" t="s">
        <v>140</v>
      </c>
      <c r="B85" s="29" t="s">
        <v>141</v>
      </c>
      <c r="C85" s="133">
        <f>+'kiadások önk'!C85+'kiadások ovoda '!C85</f>
        <v>32182014</v>
      </c>
      <c r="D85" s="133">
        <f>+'kiadások önk'!D85+'kiadások ovoda '!D85</f>
        <v>40752091</v>
      </c>
      <c r="E85" s="133">
        <f>+'kiadások önk'!E85+'kiadások ovoda '!E85</f>
        <v>9603365</v>
      </c>
      <c r="F85" s="133">
        <f>+'kiadások önk'!F85+'kiadások ovoda '!F85</f>
        <v>0</v>
      </c>
      <c r="G85" s="133">
        <f>+'kiadások önk'!G85+'kiadások ovoda '!G85</f>
        <v>0</v>
      </c>
      <c r="H85" s="133">
        <f>+'kiadások önk'!H85+'kiadások ovoda '!H85</f>
        <v>0</v>
      </c>
      <c r="I85" s="133">
        <f>+'kiadások önk'!I85+'kiadások ovoda '!I85</f>
        <v>0</v>
      </c>
      <c r="J85" s="133">
        <f>+'kiadások önk'!J85+'kiadások ovoda '!J85</f>
        <v>0</v>
      </c>
      <c r="K85" s="133">
        <f>+'kiadások önk'!K85+'kiadások ovoda '!K85</f>
        <v>0</v>
      </c>
      <c r="L85" s="133">
        <f>+'kiadások önk'!L85+'kiadások ovoda '!L85</f>
        <v>32182014</v>
      </c>
      <c r="M85" s="133">
        <f>+'kiadások önk'!M85+'kiadások ovoda '!M85</f>
        <v>40752091</v>
      </c>
      <c r="N85" s="133">
        <f>+'kiadások önk'!N85+'kiadások ovoda '!N85</f>
        <v>9603365</v>
      </c>
    </row>
    <row r="86" spans="1:14" ht="15">
      <c r="A86" s="12" t="s">
        <v>142</v>
      </c>
      <c r="B86" s="29" t="s">
        <v>143</v>
      </c>
      <c r="C86" s="133">
        <f>+'kiadások önk'!C86+'kiadások ovoda '!C86</f>
        <v>8689144</v>
      </c>
      <c r="D86" s="133">
        <f>+'kiadások önk'!D86+'kiadások ovoda '!D86</f>
        <v>9732736</v>
      </c>
      <c r="E86" s="133">
        <f>+'kiadások önk'!E86+'kiadások ovoda '!E86</f>
        <v>2592908</v>
      </c>
      <c r="F86" s="133">
        <f>+'kiadások önk'!F86+'kiadások ovoda '!F86</f>
        <v>0</v>
      </c>
      <c r="G86" s="133">
        <f>+'kiadások önk'!G86+'kiadások ovoda '!G86</f>
        <v>0</v>
      </c>
      <c r="H86" s="133">
        <f>+'kiadások önk'!H86+'kiadások ovoda '!H86</f>
        <v>0</v>
      </c>
      <c r="I86" s="133">
        <f>+'kiadások önk'!I86+'kiadások ovoda '!I86</f>
        <v>0</v>
      </c>
      <c r="J86" s="133">
        <f>+'kiadások önk'!J86+'kiadások ovoda '!J86</f>
        <v>0</v>
      </c>
      <c r="K86" s="133">
        <f>+'kiadások önk'!K86+'kiadások ovoda '!K86</f>
        <v>0</v>
      </c>
      <c r="L86" s="133">
        <f>+'kiadások önk'!L86+'kiadások ovoda '!L86</f>
        <v>8689144</v>
      </c>
      <c r="M86" s="133">
        <f>+'kiadások önk'!M86+'kiadások ovoda '!M86</f>
        <v>9732736</v>
      </c>
      <c r="N86" s="133">
        <f>+'kiadások önk'!N86+'kiadások ovoda '!N86</f>
        <v>2592908</v>
      </c>
    </row>
    <row r="87" spans="1:14" ht="15">
      <c r="A87" s="12" t="s">
        <v>144</v>
      </c>
      <c r="B87" s="29" t="s">
        <v>145</v>
      </c>
      <c r="C87" s="133">
        <f>+'kiadások önk'!C87+'kiadások ovoda '!C87</f>
        <v>0</v>
      </c>
      <c r="D87" s="133">
        <f>+'kiadások önk'!D87+'kiadások ovoda '!D87</f>
        <v>0</v>
      </c>
      <c r="E87" s="133">
        <f>+'kiadások önk'!E87+'kiadások ovoda '!E87</f>
        <v>0</v>
      </c>
      <c r="F87" s="133">
        <f>+'kiadások önk'!F87+'kiadások ovoda '!F87</f>
        <v>0</v>
      </c>
      <c r="G87" s="133">
        <f>+'kiadások önk'!G87+'kiadások ovoda '!G87</f>
        <v>0</v>
      </c>
      <c r="H87" s="133">
        <f>+'kiadások önk'!H87+'kiadások ovoda '!H87</f>
        <v>0</v>
      </c>
      <c r="I87" s="133">
        <f>+'kiadások önk'!I87+'kiadások ovoda '!I87</f>
        <v>0</v>
      </c>
      <c r="J87" s="133">
        <f>+'kiadások önk'!J87+'kiadások ovoda '!J87</f>
        <v>0</v>
      </c>
      <c r="K87" s="133">
        <f>+'kiadások önk'!K87+'kiadások ovoda '!K87</f>
        <v>0</v>
      </c>
      <c r="L87" s="133">
        <f>+'kiadások önk'!L87+'kiadások ovoda '!L87</f>
        <v>0</v>
      </c>
      <c r="M87" s="133">
        <f>+'kiadások önk'!M87+'kiadások ovoda '!M87</f>
        <v>0</v>
      </c>
      <c r="N87" s="133">
        <f>+'kiadások önk'!N87+'kiadások ovoda '!N87</f>
        <v>0</v>
      </c>
    </row>
    <row r="88" spans="1:14" ht="15">
      <c r="A88" s="12" t="s">
        <v>146</v>
      </c>
      <c r="B88" s="29" t="s">
        <v>147</v>
      </c>
      <c r="C88" s="133">
        <f>+'kiadások önk'!C88+'kiadások ovoda '!C88</f>
        <v>0</v>
      </c>
      <c r="D88" s="133">
        <f>+'kiadások önk'!D88+'kiadások ovoda '!D88</f>
        <v>0</v>
      </c>
      <c r="E88" s="133">
        <f>+'kiadások önk'!E88+'kiadások ovoda '!E88</f>
        <v>0</v>
      </c>
      <c r="F88" s="133">
        <f>+'kiadások önk'!F88+'kiadások ovoda '!F88</f>
        <v>0</v>
      </c>
      <c r="G88" s="133">
        <f>+'kiadások önk'!G88+'kiadások ovoda '!G88</f>
        <v>0</v>
      </c>
      <c r="H88" s="133">
        <f>+'kiadások önk'!H88+'kiadások ovoda '!H88</f>
        <v>0</v>
      </c>
      <c r="I88" s="133">
        <f>+'kiadások önk'!I88+'kiadások ovoda '!I88</f>
        <v>0</v>
      </c>
      <c r="J88" s="133">
        <f>+'kiadások önk'!J88+'kiadások ovoda '!J88</f>
        <v>0</v>
      </c>
      <c r="K88" s="133">
        <f>+'kiadások önk'!K88+'kiadások ovoda '!K88</f>
        <v>0</v>
      </c>
      <c r="L88" s="133">
        <f>+'kiadások önk'!L88+'kiadások ovoda '!L88</f>
        <v>0</v>
      </c>
      <c r="M88" s="133">
        <f>+'kiadások önk'!M88+'kiadások ovoda '!M88</f>
        <v>0</v>
      </c>
      <c r="N88" s="133">
        <f>+'kiadások önk'!N88+'kiadások ovoda '!N88</f>
        <v>0</v>
      </c>
    </row>
    <row r="89" spans="1:14" ht="15">
      <c r="A89" s="41" t="s">
        <v>370</v>
      </c>
      <c r="B89" s="44" t="s">
        <v>148</v>
      </c>
      <c r="C89" s="135">
        <f>+'kiadások önk'!C89+'kiadások ovoda '!C89</f>
        <v>40871158</v>
      </c>
      <c r="D89" s="135">
        <f>+'kiadások önk'!D89+'kiadások ovoda '!D89</f>
        <v>50484827</v>
      </c>
      <c r="E89" s="135">
        <f>+'kiadások önk'!E89+'kiadások ovoda '!E89</f>
        <v>12196273</v>
      </c>
      <c r="F89" s="135">
        <f>+'kiadások önk'!F89+'kiadások ovoda '!F89</f>
        <v>0</v>
      </c>
      <c r="G89" s="135">
        <f>+'kiadások önk'!G89+'kiadások ovoda '!G89</f>
        <v>0</v>
      </c>
      <c r="H89" s="135">
        <f>+'kiadások önk'!H89+'kiadások ovoda '!H89</f>
        <v>0</v>
      </c>
      <c r="I89" s="135">
        <f>+'kiadások önk'!I89+'kiadások ovoda '!I89</f>
        <v>0</v>
      </c>
      <c r="J89" s="135">
        <f>+'kiadások önk'!J89+'kiadások ovoda '!J89</f>
        <v>0</v>
      </c>
      <c r="K89" s="135">
        <f>+'kiadások önk'!K89+'kiadások ovoda '!K89</f>
        <v>0</v>
      </c>
      <c r="L89" s="135">
        <f>+'kiadások önk'!L89+'kiadások ovoda '!L89</f>
        <v>40871158</v>
      </c>
      <c r="M89" s="135">
        <f>+'kiadások önk'!M89+'kiadások ovoda '!M89</f>
        <v>50484827</v>
      </c>
      <c r="N89" s="135">
        <f>+'kiadások önk'!N89+'kiadások ovoda '!N89</f>
        <v>12196273</v>
      </c>
    </row>
    <row r="90" spans="1:14" ht="30">
      <c r="A90" s="12" t="s">
        <v>149</v>
      </c>
      <c r="B90" s="29" t="s">
        <v>150</v>
      </c>
      <c r="C90" s="133">
        <f>+'kiadások önk'!C90+'kiadások ovoda '!C90</f>
        <v>0</v>
      </c>
      <c r="D90" s="133">
        <f>+'kiadások önk'!D90+'kiadások ovoda '!D90</f>
        <v>0</v>
      </c>
      <c r="E90" s="133">
        <f>+'kiadások önk'!E90+'kiadások ovoda '!E90</f>
        <v>0</v>
      </c>
      <c r="F90" s="133">
        <f>+'kiadások önk'!F90+'kiadások ovoda '!F90</f>
        <v>0</v>
      </c>
      <c r="G90" s="133">
        <f>+'kiadások önk'!G90+'kiadások ovoda '!G90</f>
        <v>0</v>
      </c>
      <c r="H90" s="133">
        <f>+'kiadások önk'!H90+'kiadások ovoda '!H90</f>
        <v>0</v>
      </c>
      <c r="I90" s="133">
        <f>+'kiadások önk'!I90+'kiadások ovoda '!I90</f>
        <v>0</v>
      </c>
      <c r="J90" s="133">
        <f>+'kiadások önk'!J90+'kiadások ovoda '!J90</f>
        <v>0</v>
      </c>
      <c r="K90" s="133">
        <f>+'kiadások önk'!K90+'kiadások ovoda '!K90</f>
        <v>0</v>
      </c>
      <c r="L90" s="133">
        <f>+'kiadások önk'!L90+'kiadások ovoda '!L90</f>
        <v>0</v>
      </c>
      <c r="M90" s="133">
        <f>+'kiadások önk'!M90+'kiadások ovoda '!M90</f>
        <v>0</v>
      </c>
      <c r="N90" s="133">
        <f>+'kiadások önk'!N90+'kiadások ovoda '!N90</f>
        <v>0</v>
      </c>
    </row>
    <row r="91" spans="1:14" ht="30">
      <c r="A91" s="12" t="s">
        <v>406</v>
      </c>
      <c r="B91" s="29" t="s">
        <v>151</v>
      </c>
      <c r="C91" s="133">
        <f>+'kiadások önk'!C91+'kiadások ovoda '!C91</f>
        <v>0</v>
      </c>
      <c r="D91" s="133">
        <f>+'kiadások önk'!D91+'kiadások ovoda '!D91</f>
        <v>0</v>
      </c>
      <c r="E91" s="133">
        <f>+'kiadások önk'!E91+'kiadások ovoda '!E91</f>
        <v>0</v>
      </c>
      <c r="F91" s="133">
        <f>+'kiadások önk'!F91+'kiadások ovoda '!F91</f>
        <v>0</v>
      </c>
      <c r="G91" s="133">
        <f>+'kiadások önk'!G91+'kiadások ovoda '!G91</f>
        <v>0</v>
      </c>
      <c r="H91" s="133">
        <f>+'kiadások önk'!H91+'kiadások ovoda '!H91</f>
        <v>0</v>
      </c>
      <c r="I91" s="133">
        <f>+'kiadások önk'!I91+'kiadások ovoda '!I91</f>
        <v>0</v>
      </c>
      <c r="J91" s="133">
        <f>+'kiadások önk'!J91+'kiadások ovoda '!J91</f>
        <v>0</v>
      </c>
      <c r="K91" s="133">
        <f>+'kiadások önk'!K91+'kiadások ovoda '!K91</f>
        <v>0</v>
      </c>
      <c r="L91" s="133">
        <f>+'kiadások önk'!L91+'kiadások ovoda '!L91</f>
        <v>0</v>
      </c>
      <c r="M91" s="133">
        <f>+'kiadások önk'!M91+'kiadások ovoda '!M91</f>
        <v>0</v>
      </c>
      <c r="N91" s="133">
        <f>+'kiadások önk'!N91+'kiadások ovoda '!N91</f>
        <v>0</v>
      </c>
    </row>
    <row r="92" spans="1:14" ht="30">
      <c r="A92" s="12" t="s">
        <v>407</v>
      </c>
      <c r="B92" s="29" t="s">
        <v>152</v>
      </c>
      <c r="C92" s="133">
        <f>+'kiadások önk'!C92+'kiadások ovoda '!C92</f>
        <v>0</v>
      </c>
      <c r="D92" s="133">
        <f>+'kiadások önk'!D92+'kiadások ovoda '!D92</f>
        <v>0</v>
      </c>
      <c r="E92" s="133">
        <f>+'kiadások önk'!E92+'kiadások ovoda '!E92</f>
        <v>0</v>
      </c>
      <c r="F92" s="133">
        <f>+'kiadások önk'!F92+'kiadások ovoda '!F92</f>
        <v>0</v>
      </c>
      <c r="G92" s="133">
        <f>+'kiadások önk'!G92+'kiadások ovoda '!G92</f>
        <v>0</v>
      </c>
      <c r="H92" s="133">
        <f>+'kiadások önk'!H92+'kiadások ovoda '!H92</f>
        <v>0</v>
      </c>
      <c r="I92" s="133">
        <f>+'kiadások önk'!I92+'kiadások ovoda '!I92</f>
        <v>0</v>
      </c>
      <c r="J92" s="133">
        <f>+'kiadások önk'!J92+'kiadások ovoda '!J92</f>
        <v>0</v>
      </c>
      <c r="K92" s="133">
        <f>+'kiadások önk'!K92+'kiadások ovoda '!K92</f>
        <v>0</v>
      </c>
      <c r="L92" s="133">
        <f>+'kiadások önk'!L92+'kiadások ovoda '!L92</f>
        <v>0</v>
      </c>
      <c r="M92" s="133">
        <f>+'kiadások önk'!M92+'kiadások ovoda '!M92</f>
        <v>0</v>
      </c>
      <c r="N92" s="133">
        <f>+'kiadások önk'!N92+'kiadások ovoda '!N92</f>
        <v>0</v>
      </c>
    </row>
    <row r="93" spans="1:14" ht="15">
      <c r="A93" s="12" t="s">
        <v>408</v>
      </c>
      <c r="B93" s="29" t="s">
        <v>153</v>
      </c>
      <c r="C93" s="133">
        <f>+'kiadások önk'!C93+'kiadások ovoda '!C93</f>
        <v>8002301</v>
      </c>
      <c r="D93" s="133">
        <f>+'kiadások önk'!D93+'kiadások ovoda '!D93</f>
        <v>8002301</v>
      </c>
      <c r="E93" s="133">
        <f>+'kiadások önk'!E93+'kiadások ovoda '!E93</f>
        <v>0</v>
      </c>
      <c r="F93" s="133">
        <f>+'kiadások önk'!F93+'kiadások ovoda '!F93</f>
        <v>0</v>
      </c>
      <c r="G93" s="133">
        <f>+'kiadások önk'!G93+'kiadások ovoda '!G93</f>
        <v>0</v>
      </c>
      <c r="H93" s="133">
        <f>+'kiadások önk'!H93+'kiadások ovoda '!H93</f>
        <v>0</v>
      </c>
      <c r="I93" s="133">
        <f>+'kiadások önk'!I93+'kiadások ovoda '!I93</f>
        <v>0</v>
      </c>
      <c r="J93" s="133">
        <f>+'kiadások önk'!J93+'kiadások ovoda '!J93</f>
        <v>0</v>
      </c>
      <c r="K93" s="133">
        <f>+'kiadások önk'!K93+'kiadások ovoda '!K93</f>
        <v>0</v>
      </c>
      <c r="L93" s="133">
        <f>+'kiadások önk'!L93+'kiadások ovoda '!L93</f>
        <v>8002301</v>
      </c>
      <c r="M93" s="133">
        <f>+'kiadások önk'!M93+'kiadások ovoda '!M93</f>
        <v>8002301</v>
      </c>
      <c r="N93" s="133">
        <f>+'kiadások önk'!N93+'kiadások ovoda '!N93</f>
        <v>0</v>
      </c>
    </row>
    <row r="94" spans="1:14" ht="30">
      <c r="A94" s="12" t="s">
        <v>409</v>
      </c>
      <c r="B94" s="29" t="s">
        <v>154</v>
      </c>
      <c r="C94" s="133">
        <f>+'kiadások önk'!C94+'kiadások ovoda '!C94</f>
        <v>0</v>
      </c>
      <c r="D94" s="133">
        <f>+'kiadások önk'!D94+'kiadások ovoda '!D94</f>
        <v>0</v>
      </c>
      <c r="E94" s="133">
        <f>+'kiadások önk'!E94+'kiadások ovoda '!E94</f>
        <v>0</v>
      </c>
      <c r="F94" s="133">
        <f>+'kiadások önk'!F94+'kiadások ovoda '!F94</f>
        <v>0</v>
      </c>
      <c r="G94" s="133">
        <f>+'kiadások önk'!G94+'kiadások ovoda '!G94</f>
        <v>0</v>
      </c>
      <c r="H94" s="133">
        <f>+'kiadások önk'!H94+'kiadások ovoda '!H94</f>
        <v>0</v>
      </c>
      <c r="I94" s="133">
        <f>+'kiadások önk'!I94+'kiadások ovoda '!I94</f>
        <v>0</v>
      </c>
      <c r="J94" s="133">
        <f>+'kiadások önk'!J94+'kiadások ovoda '!J94</f>
        <v>0</v>
      </c>
      <c r="K94" s="133">
        <f>+'kiadások önk'!K94+'kiadások ovoda '!K94</f>
        <v>0</v>
      </c>
      <c r="L94" s="133">
        <f>+'kiadások önk'!L94+'kiadások ovoda '!L94</f>
        <v>0</v>
      </c>
      <c r="M94" s="133">
        <f>+'kiadások önk'!M94+'kiadások ovoda '!M94</f>
        <v>0</v>
      </c>
      <c r="N94" s="133">
        <f>+'kiadások önk'!N94+'kiadások ovoda '!N94</f>
        <v>0</v>
      </c>
    </row>
    <row r="95" spans="1:14" ht="30">
      <c r="A95" s="12" t="s">
        <v>410</v>
      </c>
      <c r="B95" s="29" t="s">
        <v>155</v>
      </c>
      <c r="C95" s="133">
        <f>+'kiadások önk'!C95+'kiadások ovoda '!C95</f>
        <v>0</v>
      </c>
      <c r="D95" s="133">
        <f>+'kiadások önk'!D95+'kiadások ovoda '!D95</f>
        <v>0</v>
      </c>
      <c r="E95" s="133">
        <f>+'kiadások önk'!E95+'kiadások ovoda '!E95</f>
        <v>0</v>
      </c>
      <c r="F95" s="133">
        <f>+'kiadások önk'!F95+'kiadások ovoda '!F95</f>
        <v>0</v>
      </c>
      <c r="G95" s="133">
        <f>+'kiadások önk'!G95+'kiadások ovoda '!G95</f>
        <v>0</v>
      </c>
      <c r="H95" s="133">
        <f>+'kiadások önk'!H95+'kiadások ovoda '!H95</f>
        <v>0</v>
      </c>
      <c r="I95" s="133">
        <f>+'kiadások önk'!I95+'kiadások ovoda '!I95</f>
        <v>0</v>
      </c>
      <c r="J95" s="133">
        <f>+'kiadások önk'!J95+'kiadások ovoda '!J95</f>
        <v>0</v>
      </c>
      <c r="K95" s="133">
        <f>+'kiadások önk'!K95+'kiadások ovoda '!K95</f>
        <v>0</v>
      </c>
      <c r="L95" s="133">
        <f>+'kiadások önk'!L95+'kiadások ovoda '!L95</f>
        <v>0</v>
      </c>
      <c r="M95" s="133">
        <f>+'kiadások önk'!M95+'kiadások ovoda '!M95</f>
        <v>0</v>
      </c>
      <c r="N95" s="133">
        <f>+'kiadások önk'!N95+'kiadások ovoda '!N95</f>
        <v>0</v>
      </c>
    </row>
    <row r="96" spans="1:14" ht="15">
      <c r="A96" s="12" t="s">
        <v>156</v>
      </c>
      <c r="B96" s="29" t="s">
        <v>157</v>
      </c>
      <c r="C96" s="133">
        <f>+'kiadások önk'!C96+'kiadások ovoda '!C96</f>
        <v>0</v>
      </c>
      <c r="D96" s="133">
        <f>+'kiadások önk'!D96+'kiadások ovoda '!D96</f>
        <v>0</v>
      </c>
      <c r="E96" s="133">
        <f>+'kiadások önk'!E96+'kiadások ovoda '!E96</f>
        <v>0</v>
      </c>
      <c r="F96" s="133">
        <f>+'kiadások önk'!F96+'kiadások ovoda '!F96</f>
        <v>0</v>
      </c>
      <c r="G96" s="133">
        <f>+'kiadások önk'!G96+'kiadások ovoda '!G96</f>
        <v>0</v>
      </c>
      <c r="H96" s="133">
        <f>+'kiadások önk'!H96+'kiadások ovoda '!H96</f>
        <v>0</v>
      </c>
      <c r="I96" s="133">
        <f>+'kiadások önk'!I96+'kiadások ovoda '!I96</f>
        <v>0</v>
      </c>
      <c r="J96" s="133">
        <f>+'kiadások önk'!J96+'kiadások ovoda '!J96</f>
        <v>0</v>
      </c>
      <c r="K96" s="133">
        <f>+'kiadások önk'!K96+'kiadások ovoda '!K96</f>
        <v>0</v>
      </c>
      <c r="L96" s="133">
        <f>+'kiadások önk'!L96+'kiadások ovoda '!L96</f>
        <v>0</v>
      </c>
      <c r="M96" s="133">
        <f>+'kiadások önk'!M96+'kiadások ovoda '!M96</f>
        <v>0</v>
      </c>
      <c r="N96" s="133">
        <f>+'kiadások önk'!N96+'kiadások ovoda '!N96</f>
        <v>0</v>
      </c>
    </row>
    <row r="97" spans="1:14" ht="15">
      <c r="A97" s="12" t="s">
        <v>411</v>
      </c>
      <c r="B97" s="29" t="s">
        <v>158</v>
      </c>
      <c r="C97" s="133">
        <f>+'kiadások önk'!C97+'kiadások ovoda '!C97</f>
        <v>0</v>
      </c>
      <c r="D97" s="133">
        <f>+'kiadások önk'!D97+'kiadások ovoda '!D97</f>
        <v>0</v>
      </c>
      <c r="E97" s="133">
        <f>+'kiadások önk'!E97+'kiadások ovoda '!E97</f>
        <v>0</v>
      </c>
      <c r="F97" s="133">
        <f>+'kiadások önk'!F97+'kiadások ovoda '!F97</f>
        <v>0</v>
      </c>
      <c r="G97" s="133">
        <f>+'kiadások önk'!G97+'kiadások ovoda '!G97</f>
        <v>0</v>
      </c>
      <c r="H97" s="133">
        <f>+'kiadások önk'!H97+'kiadások ovoda '!H97</f>
        <v>0</v>
      </c>
      <c r="I97" s="133">
        <f>+'kiadások önk'!I97+'kiadások ovoda '!I97</f>
        <v>0</v>
      </c>
      <c r="J97" s="133">
        <f>+'kiadások önk'!J97+'kiadások ovoda '!J97</f>
        <v>0</v>
      </c>
      <c r="K97" s="133">
        <f>+'kiadások önk'!K97+'kiadások ovoda '!K97</f>
        <v>0</v>
      </c>
      <c r="L97" s="133">
        <f>+'kiadások önk'!L97+'kiadások ovoda '!L97</f>
        <v>0</v>
      </c>
      <c r="M97" s="133">
        <f>+'kiadások önk'!M97+'kiadások ovoda '!M97</f>
        <v>0</v>
      </c>
      <c r="N97" s="133">
        <f>+'kiadások önk'!N97+'kiadások ovoda '!N97</f>
        <v>0</v>
      </c>
    </row>
    <row r="98" spans="1:14" ht="15">
      <c r="A98" s="41" t="s">
        <v>371</v>
      </c>
      <c r="B98" s="44" t="s">
        <v>159</v>
      </c>
      <c r="C98" s="135">
        <f>+'kiadások önk'!C98+'kiadások ovoda '!C98</f>
        <v>8002301</v>
      </c>
      <c r="D98" s="135">
        <f>+'kiadások önk'!D98+'kiadások ovoda '!D98</f>
        <v>8002301</v>
      </c>
      <c r="E98" s="135">
        <f>+'kiadások önk'!E98+'kiadások ovoda '!E98</f>
        <v>0</v>
      </c>
      <c r="F98" s="135">
        <f>+'kiadások önk'!F98+'kiadások ovoda '!F98</f>
        <v>0</v>
      </c>
      <c r="G98" s="135">
        <f>+'kiadások önk'!G98+'kiadások ovoda '!G98</f>
        <v>0</v>
      </c>
      <c r="H98" s="135">
        <f>+'kiadások önk'!H98+'kiadások ovoda '!H98</f>
        <v>0</v>
      </c>
      <c r="I98" s="135">
        <f>+'kiadások önk'!I98+'kiadások ovoda '!I98</f>
        <v>0</v>
      </c>
      <c r="J98" s="135">
        <f>+'kiadások önk'!J98+'kiadások ovoda '!J98</f>
        <v>0</v>
      </c>
      <c r="K98" s="135">
        <f>+'kiadások önk'!K98+'kiadások ovoda '!K98</f>
        <v>0</v>
      </c>
      <c r="L98" s="135">
        <f>+'kiadások önk'!L98+'kiadások ovoda '!L98</f>
        <v>8002301</v>
      </c>
      <c r="M98" s="135">
        <f>+'kiadások önk'!M98+'kiadások ovoda '!M98</f>
        <v>8002301</v>
      </c>
      <c r="N98" s="135">
        <f>+'kiadások önk'!N98+'kiadások ovoda '!N98</f>
        <v>0</v>
      </c>
    </row>
    <row r="99" spans="1:14" ht="15.75">
      <c r="A99" s="94" t="s">
        <v>529</v>
      </c>
      <c r="B99" s="95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</row>
    <row r="100" spans="1:14" ht="15.75">
      <c r="A100" s="97" t="s">
        <v>419</v>
      </c>
      <c r="B100" s="98" t="s">
        <v>160</v>
      </c>
      <c r="C100" s="181">
        <f>+'kiadások önk'!C100+'kiadások ovoda '!C100</f>
        <v>231685942</v>
      </c>
      <c r="D100" s="181">
        <f>+'kiadások önk'!D100+'kiadások ovoda '!D100</f>
        <v>268360791</v>
      </c>
      <c r="E100" s="181">
        <f>+'kiadások önk'!E100+'kiadások ovoda '!E100</f>
        <v>169918391</v>
      </c>
      <c r="F100" s="181">
        <f>+'kiadások önk'!F100+'kiadások ovoda '!F100</f>
        <v>0</v>
      </c>
      <c r="G100" s="181">
        <f>+'kiadások önk'!G100+'kiadások ovoda '!G100</f>
        <v>0</v>
      </c>
      <c r="H100" s="181">
        <f>+'kiadások önk'!H100+'kiadások ovoda '!H100</f>
        <v>0</v>
      </c>
      <c r="I100" s="181">
        <f>+'kiadások önk'!I100+'kiadások ovoda '!I100</f>
        <v>0</v>
      </c>
      <c r="J100" s="181">
        <f>+'kiadások önk'!J100+'kiadások ovoda '!J100</f>
        <v>0</v>
      </c>
      <c r="K100" s="181">
        <f>+'kiadások önk'!K100+'kiadások ovoda '!K100</f>
        <v>0</v>
      </c>
      <c r="L100" s="181">
        <f>+'kiadások önk'!L100+'kiadások ovoda '!L100</f>
        <v>231685942</v>
      </c>
      <c r="M100" s="181">
        <f>+'kiadások önk'!M100+'kiadások ovoda '!M100</f>
        <v>268360791</v>
      </c>
      <c r="N100" s="181">
        <f>+'kiadások önk'!N100+'kiadások ovoda '!N100</f>
        <v>169918391</v>
      </c>
    </row>
    <row r="101" spans="1:31" ht="15">
      <c r="A101" s="12" t="s">
        <v>412</v>
      </c>
      <c r="B101" s="5" t="s">
        <v>161</v>
      </c>
      <c r="C101" s="133">
        <f>+'kiadások önk'!C101+'kiadások ovoda '!C101</f>
        <v>0</v>
      </c>
      <c r="D101" s="133">
        <f>+'kiadások önk'!D101+'kiadások ovoda '!D101</f>
        <v>0</v>
      </c>
      <c r="E101" s="133">
        <f>+'kiadások önk'!E101+'kiadások ovoda '!E101</f>
        <v>0</v>
      </c>
      <c r="F101" s="133">
        <f>+'kiadások önk'!F101+'kiadások ovoda '!F101</f>
        <v>0</v>
      </c>
      <c r="G101" s="133">
        <f>+'kiadások önk'!G101+'kiadások ovoda '!G101</f>
        <v>0</v>
      </c>
      <c r="H101" s="133">
        <f>+'kiadások önk'!H101+'kiadások ovoda '!H101</f>
        <v>0</v>
      </c>
      <c r="I101" s="133">
        <f>+'kiadások önk'!I101+'kiadások ovoda '!I101</f>
        <v>0</v>
      </c>
      <c r="J101" s="133">
        <f>+'kiadások önk'!J101+'kiadások ovoda '!J101</f>
        <v>0</v>
      </c>
      <c r="K101" s="133">
        <f>+'kiadások önk'!K101+'kiadások ovoda '!K101</f>
        <v>0</v>
      </c>
      <c r="L101" s="133">
        <f>+'kiadások önk'!L101+'kiadások ovoda '!L101</f>
        <v>0</v>
      </c>
      <c r="M101" s="133">
        <f>+'kiadások önk'!M101+'kiadások ovoda '!M101</f>
        <v>0</v>
      </c>
      <c r="N101" s="133">
        <f>+'kiadások önk'!N101+'kiadások ovoda '!N101</f>
        <v>0</v>
      </c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2"/>
      <c r="AE101" s="22"/>
    </row>
    <row r="102" spans="1:31" ht="15">
      <c r="A102" s="12" t="s">
        <v>164</v>
      </c>
      <c r="B102" s="5" t="s">
        <v>165</v>
      </c>
      <c r="C102" s="133">
        <f>+'kiadások önk'!C102+'kiadások ovoda '!C102</f>
        <v>0</v>
      </c>
      <c r="D102" s="133">
        <f>+'kiadások önk'!D102+'kiadások ovoda '!D102</f>
        <v>0</v>
      </c>
      <c r="E102" s="133">
        <f>+'kiadások önk'!E102+'kiadások ovoda '!E102</f>
        <v>0</v>
      </c>
      <c r="F102" s="133">
        <f>+'kiadások önk'!F102+'kiadások ovoda '!F102</f>
        <v>0</v>
      </c>
      <c r="G102" s="133">
        <f>+'kiadások önk'!G102+'kiadások ovoda '!G102</f>
        <v>0</v>
      </c>
      <c r="H102" s="133">
        <f>+'kiadások önk'!H102+'kiadások ovoda '!H102</f>
        <v>0</v>
      </c>
      <c r="I102" s="133">
        <f>+'kiadások önk'!I102+'kiadások ovoda '!I102</f>
        <v>0</v>
      </c>
      <c r="J102" s="133">
        <f>+'kiadások önk'!J102+'kiadások ovoda '!J102</f>
        <v>0</v>
      </c>
      <c r="K102" s="133">
        <f>+'kiadások önk'!K102+'kiadások ovoda '!K102</f>
        <v>0</v>
      </c>
      <c r="L102" s="133">
        <f>+'kiadások önk'!L102+'kiadások ovoda '!L102</f>
        <v>0</v>
      </c>
      <c r="M102" s="133">
        <f>+'kiadások önk'!M102+'kiadások ovoda '!M102</f>
        <v>0</v>
      </c>
      <c r="N102" s="133">
        <f>+'kiadások önk'!N102+'kiadások ovoda '!N102</f>
        <v>0</v>
      </c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2"/>
      <c r="AE102" s="22"/>
    </row>
    <row r="103" spans="1:31" ht="15">
      <c r="A103" s="12" t="s">
        <v>413</v>
      </c>
      <c r="B103" s="5" t="s">
        <v>166</v>
      </c>
      <c r="C103" s="133">
        <f>+'kiadások önk'!C103+'kiadások ovoda '!C103</f>
        <v>0</v>
      </c>
      <c r="D103" s="133">
        <f>+'kiadások önk'!D103+'kiadások ovoda '!D103</f>
        <v>0</v>
      </c>
      <c r="E103" s="133">
        <f>+'kiadások önk'!E103+'kiadások ovoda '!E103</f>
        <v>0</v>
      </c>
      <c r="F103" s="133">
        <f>+'kiadások önk'!F103+'kiadások ovoda '!F103</f>
        <v>0</v>
      </c>
      <c r="G103" s="133">
        <f>+'kiadások önk'!G103+'kiadások ovoda '!G103</f>
        <v>0</v>
      </c>
      <c r="H103" s="133">
        <f>+'kiadások önk'!H103+'kiadások ovoda '!H103</f>
        <v>0</v>
      </c>
      <c r="I103" s="133">
        <f>+'kiadások önk'!I103+'kiadások ovoda '!I103</f>
        <v>0</v>
      </c>
      <c r="J103" s="133">
        <f>+'kiadások önk'!J103+'kiadások ovoda '!J103</f>
        <v>0</v>
      </c>
      <c r="K103" s="133">
        <f>+'kiadások önk'!K103+'kiadások ovoda '!K103</f>
        <v>0</v>
      </c>
      <c r="L103" s="133">
        <f>+'kiadások önk'!L103+'kiadások ovoda '!L103</f>
        <v>0</v>
      </c>
      <c r="M103" s="133">
        <f>+'kiadások önk'!M103+'kiadások ovoda '!M103</f>
        <v>0</v>
      </c>
      <c r="N103" s="133">
        <f>+'kiadások önk'!N103+'kiadások ovoda '!N103</f>
        <v>0</v>
      </c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2"/>
      <c r="AE103" s="22"/>
    </row>
    <row r="104" spans="1:31" ht="15">
      <c r="A104" s="14" t="s">
        <v>376</v>
      </c>
      <c r="B104" s="7" t="s">
        <v>168</v>
      </c>
      <c r="C104" s="135">
        <f>+'kiadások önk'!C104+'kiadások ovoda '!C104</f>
        <v>0</v>
      </c>
      <c r="D104" s="135">
        <f>+'kiadások önk'!D104+'kiadások ovoda '!D104</f>
        <v>0</v>
      </c>
      <c r="E104" s="135">
        <f>+'kiadások önk'!E104+'kiadások ovoda '!E104</f>
        <v>0</v>
      </c>
      <c r="F104" s="135">
        <f>+'kiadások önk'!F104+'kiadások ovoda '!F104</f>
        <v>0</v>
      </c>
      <c r="G104" s="135">
        <f>+'kiadások önk'!G104+'kiadások ovoda '!G104</f>
        <v>0</v>
      </c>
      <c r="H104" s="135">
        <f>+'kiadások önk'!H104+'kiadások ovoda '!H104</f>
        <v>0</v>
      </c>
      <c r="I104" s="135">
        <f>+'kiadások önk'!I104+'kiadások ovoda '!I104</f>
        <v>0</v>
      </c>
      <c r="J104" s="135">
        <f>+'kiadások önk'!J104+'kiadások ovoda '!J104</f>
        <v>0</v>
      </c>
      <c r="K104" s="135">
        <f>+'kiadások önk'!K104+'kiadások ovoda '!K104</f>
        <v>0</v>
      </c>
      <c r="L104" s="135">
        <f>+'kiadások önk'!L104+'kiadások ovoda '!L104</f>
        <v>0</v>
      </c>
      <c r="M104" s="135">
        <f>+'kiadások önk'!M104+'kiadások ovoda '!M104</f>
        <v>0</v>
      </c>
      <c r="N104" s="135">
        <f>+'kiadások önk'!N104+'kiadások ovoda '!N104</f>
        <v>0</v>
      </c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2"/>
      <c r="AE104" s="22"/>
    </row>
    <row r="105" spans="1:31" ht="15">
      <c r="A105" s="34" t="s">
        <v>414</v>
      </c>
      <c r="B105" s="5" t="s">
        <v>169</v>
      </c>
      <c r="C105" s="133">
        <f>+'kiadások önk'!C105+'kiadások ovoda '!C105</f>
        <v>0</v>
      </c>
      <c r="D105" s="133">
        <f>+'kiadások önk'!D105+'kiadások ovoda '!D105</f>
        <v>0</v>
      </c>
      <c r="E105" s="133">
        <f>+'kiadások önk'!E105+'kiadások ovoda '!E105</f>
        <v>0</v>
      </c>
      <c r="F105" s="133">
        <f>+'kiadások önk'!F105+'kiadások ovoda '!F105</f>
        <v>0</v>
      </c>
      <c r="G105" s="133">
        <f>+'kiadások önk'!G105+'kiadások ovoda '!G105</f>
        <v>0</v>
      </c>
      <c r="H105" s="133">
        <f>+'kiadások önk'!H105+'kiadások ovoda '!H105</f>
        <v>0</v>
      </c>
      <c r="I105" s="133">
        <f>+'kiadások önk'!I105+'kiadások ovoda '!I105</f>
        <v>0</v>
      </c>
      <c r="J105" s="133">
        <f>+'kiadások önk'!J105+'kiadások ovoda '!J105</f>
        <v>0</v>
      </c>
      <c r="K105" s="133">
        <f>+'kiadások önk'!K105+'kiadások ovoda '!K105</f>
        <v>0</v>
      </c>
      <c r="L105" s="133">
        <f>+'kiadások önk'!L105+'kiadások ovoda '!L105</f>
        <v>0</v>
      </c>
      <c r="M105" s="133">
        <f>+'kiadások önk'!M105+'kiadások ovoda '!M105</f>
        <v>0</v>
      </c>
      <c r="N105" s="133">
        <f>+'kiadások önk'!N105+'kiadások ovoda '!N105</f>
        <v>0</v>
      </c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2"/>
      <c r="AE105" s="22"/>
    </row>
    <row r="106" spans="1:31" ht="15">
      <c r="A106" s="34" t="s">
        <v>382</v>
      </c>
      <c r="B106" s="5" t="s">
        <v>172</v>
      </c>
      <c r="C106" s="133">
        <f>+'kiadások önk'!C106+'kiadások ovoda '!C106</f>
        <v>0</v>
      </c>
      <c r="D106" s="133">
        <f>+'kiadások önk'!D106+'kiadások ovoda '!D106</f>
        <v>0</v>
      </c>
      <c r="E106" s="133">
        <f>+'kiadások önk'!E106+'kiadások ovoda '!E106</f>
        <v>0</v>
      </c>
      <c r="F106" s="133">
        <f>+'kiadások önk'!F106+'kiadások ovoda '!F106</f>
        <v>0</v>
      </c>
      <c r="G106" s="133">
        <f>+'kiadások önk'!G106+'kiadások ovoda '!G106</f>
        <v>0</v>
      </c>
      <c r="H106" s="133">
        <f>+'kiadások önk'!H106+'kiadások ovoda '!H106</f>
        <v>0</v>
      </c>
      <c r="I106" s="133">
        <f>+'kiadások önk'!I106+'kiadások ovoda '!I106</f>
        <v>0</v>
      </c>
      <c r="J106" s="133">
        <f>+'kiadások önk'!J106+'kiadások ovoda '!J106</f>
        <v>0</v>
      </c>
      <c r="K106" s="133">
        <f>+'kiadások önk'!K106+'kiadások ovoda '!K106</f>
        <v>0</v>
      </c>
      <c r="L106" s="133">
        <f>+'kiadások önk'!L106+'kiadások ovoda '!L106</f>
        <v>0</v>
      </c>
      <c r="M106" s="133">
        <f>+'kiadások önk'!M106+'kiadások ovoda '!M106</f>
        <v>0</v>
      </c>
      <c r="N106" s="133">
        <f>+'kiadások önk'!N106+'kiadások ovoda '!N106</f>
        <v>0</v>
      </c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2"/>
      <c r="AE106" s="22"/>
    </row>
    <row r="107" spans="1:31" ht="15">
      <c r="A107" s="12" t="s">
        <v>173</v>
      </c>
      <c r="B107" s="5" t="s">
        <v>174</v>
      </c>
      <c r="C107" s="133">
        <f>+'kiadások önk'!C107+'kiadások ovoda '!C107</f>
        <v>0</v>
      </c>
      <c r="D107" s="133">
        <f>+'kiadások önk'!D107+'kiadások ovoda '!D107</f>
        <v>0</v>
      </c>
      <c r="E107" s="133">
        <f>+'kiadások önk'!E107+'kiadások ovoda '!E107</f>
        <v>0</v>
      </c>
      <c r="F107" s="133">
        <f>+'kiadások önk'!F107+'kiadások ovoda '!F107</f>
        <v>0</v>
      </c>
      <c r="G107" s="133">
        <f>+'kiadások önk'!G107+'kiadások ovoda '!G107</f>
        <v>0</v>
      </c>
      <c r="H107" s="133">
        <f>+'kiadások önk'!H107+'kiadások ovoda '!H107</f>
        <v>0</v>
      </c>
      <c r="I107" s="133">
        <f>+'kiadások önk'!I107+'kiadások ovoda '!I107</f>
        <v>0</v>
      </c>
      <c r="J107" s="133">
        <f>+'kiadások önk'!J107+'kiadások ovoda '!J107</f>
        <v>0</v>
      </c>
      <c r="K107" s="133">
        <f>+'kiadások önk'!K107+'kiadások ovoda '!K107</f>
        <v>0</v>
      </c>
      <c r="L107" s="133">
        <f>+'kiadások önk'!L107+'kiadások ovoda '!L107</f>
        <v>0</v>
      </c>
      <c r="M107" s="133">
        <f>+'kiadások önk'!M107+'kiadások ovoda '!M107</f>
        <v>0</v>
      </c>
      <c r="N107" s="133">
        <f>+'kiadások önk'!N107+'kiadások ovoda '!N107</f>
        <v>0</v>
      </c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2"/>
      <c r="AE107" s="22"/>
    </row>
    <row r="108" spans="1:31" ht="15">
      <c r="A108" s="12" t="s">
        <v>415</v>
      </c>
      <c r="B108" s="5" t="s">
        <v>175</v>
      </c>
      <c r="C108" s="133">
        <f>+'kiadások önk'!C108+'kiadások ovoda '!C108</f>
        <v>0</v>
      </c>
      <c r="D108" s="133">
        <f>+'kiadások önk'!D108+'kiadások ovoda '!D108</f>
        <v>0</v>
      </c>
      <c r="E108" s="133">
        <f>+'kiadások önk'!E108+'kiadások ovoda '!E108</f>
        <v>0</v>
      </c>
      <c r="F108" s="133">
        <f>+'kiadások önk'!F108+'kiadások ovoda '!F108</f>
        <v>0</v>
      </c>
      <c r="G108" s="133">
        <f>+'kiadások önk'!G108+'kiadások ovoda '!G108</f>
        <v>0</v>
      </c>
      <c r="H108" s="133">
        <f>+'kiadások önk'!H108+'kiadások ovoda '!H108</f>
        <v>0</v>
      </c>
      <c r="I108" s="133">
        <f>+'kiadások önk'!I108+'kiadások ovoda '!I108</f>
        <v>0</v>
      </c>
      <c r="J108" s="133">
        <f>+'kiadások önk'!J108+'kiadások ovoda '!J108</f>
        <v>0</v>
      </c>
      <c r="K108" s="133">
        <f>+'kiadások önk'!K108+'kiadások ovoda '!K108</f>
        <v>0</v>
      </c>
      <c r="L108" s="133">
        <f>+'kiadások önk'!L108+'kiadások ovoda '!L108</f>
        <v>0</v>
      </c>
      <c r="M108" s="133">
        <f>+'kiadások önk'!M108+'kiadások ovoda '!M108</f>
        <v>0</v>
      </c>
      <c r="N108" s="133">
        <f>+'kiadások önk'!N108+'kiadások ovoda '!N108</f>
        <v>0</v>
      </c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2"/>
      <c r="AE108" s="22"/>
    </row>
    <row r="109" spans="1:31" ht="15">
      <c r="A109" s="13" t="s">
        <v>379</v>
      </c>
      <c r="B109" s="7" t="s">
        <v>176</v>
      </c>
      <c r="C109" s="135">
        <f>+'kiadások önk'!C109+'kiadások ovoda '!C109</f>
        <v>0</v>
      </c>
      <c r="D109" s="135">
        <f>+'kiadások önk'!D109+'kiadások ovoda '!D109</f>
        <v>0</v>
      </c>
      <c r="E109" s="135">
        <f>+'kiadások önk'!E109+'kiadások ovoda '!E109</f>
        <v>0</v>
      </c>
      <c r="F109" s="135">
        <f>+'kiadások önk'!F109+'kiadások ovoda '!F109</f>
        <v>0</v>
      </c>
      <c r="G109" s="135">
        <f>+'kiadások önk'!G109+'kiadások ovoda '!G109</f>
        <v>0</v>
      </c>
      <c r="H109" s="135">
        <f>+'kiadások önk'!H109+'kiadások ovoda '!H109</f>
        <v>0</v>
      </c>
      <c r="I109" s="135">
        <f>+'kiadások önk'!I109+'kiadások ovoda '!I109</f>
        <v>0</v>
      </c>
      <c r="J109" s="135">
        <f>+'kiadások önk'!J109+'kiadások ovoda '!J109</f>
        <v>0</v>
      </c>
      <c r="K109" s="135">
        <f>+'kiadások önk'!K109+'kiadások ovoda '!K109</f>
        <v>0</v>
      </c>
      <c r="L109" s="135">
        <f>+'kiadások önk'!L109+'kiadások ovoda '!L109</f>
        <v>0</v>
      </c>
      <c r="M109" s="135">
        <f>+'kiadások önk'!M109+'kiadások ovoda '!M109</f>
        <v>0</v>
      </c>
      <c r="N109" s="135">
        <f>+'kiadások önk'!N109+'kiadások ovoda '!N109</f>
        <v>0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2"/>
      <c r="AE109" s="22"/>
    </row>
    <row r="110" spans="1:31" ht="15">
      <c r="A110" s="34" t="s">
        <v>177</v>
      </c>
      <c r="B110" s="5" t="s">
        <v>178</v>
      </c>
      <c r="C110" s="133">
        <f>+'kiadások önk'!C110+'kiadások ovoda '!C110</f>
        <v>0</v>
      </c>
      <c r="D110" s="133">
        <f>+'kiadások önk'!D110+'kiadások ovoda '!D110</f>
        <v>0</v>
      </c>
      <c r="E110" s="133">
        <f>+'kiadások önk'!E110+'kiadások ovoda '!E110</f>
        <v>0</v>
      </c>
      <c r="F110" s="133">
        <f>+'kiadások önk'!F110+'kiadások ovoda '!F110</f>
        <v>0</v>
      </c>
      <c r="G110" s="133">
        <f>+'kiadások önk'!G110+'kiadások ovoda '!G110</f>
        <v>0</v>
      </c>
      <c r="H110" s="133">
        <f>+'kiadások önk'!H110+'kiadások ovoda '!H110</f>
        <v>0</v>
      </c>
      <c r="I110" s="133">
        <f>+'kiadások önk'!I110+'kiadások ovoda '!I110</f>
        <v>0</v>
      </c>
      <c r="J110" s="133">
        <f>+'kiadások önk'!J110+'kiadások ovoda '!J110</f>
        <v>0</v>
      </c>
      <c r="K110" s="133">
        <f>+'kiadások önk'!K110+'kiadások ovoda '!K110</f>
        <v>0</v>
      </c>
      <c r="L110" s="133">
        <f>+'kiadások önk'!L110+'kiadások ovoda '!L110</f>
        <v>0</v>
      </c>
      <c r="M110" s="133">
        <f>+'kiadások önk'!M110+'kiadások ovoda '!M110</f>
        <v>0</v>
      </c>
      <c r="N110" s="133">
        <f>+'kiadások önk'!N110+'kiadások ovoda '!N110</f>
        <v>0</v>
      </c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2"/>
      <c r="AE110" s="22"/>
    </row>
    <row r="111" spans="1:31" ht="15">
      <c r="A111" s="34" t="s">
        <v>179</v>
      </c>
      <c r="B111" s="5" t="s">
        <v>180</v>
      </c>
      <c r="C111" s="133">
        <f>+'kiadások önk'!C111+'kiadások ovoda '!C111</f>
        <v>2814024</v>
      </c>
      <c r="D111" s="133">
        <f>+'kiadások önk'!D111+'kiadások ovoda '!D111</f>
        <v>2814024</v>
      </c>
      <c r="E111" s="133">
        <f>+'kiadások önk'!E111+'kiadások ovoda '!E111</f>
        <v>2814024</v>
      </c>
      <c r="F111" s="133">
        <f>+'kiadások önk'!F111+'kiadások ovoda '!F111</f>
        <v>0</v>
      </c>
      <c r="G111" s="133">
        <f>+'kiadások önk'!G111+'kiadások ovoda '!G111</f>
        <v>0</v>
      </c>
      <c r="H111" s="133">
        <f>+'kiadások önk'!H111+'kiadások ovoda '!H111</f>
        <v>0</v>
      </c>
      <c r="I111" s="133">
        <f>+'kiadások önk'!I111+'kiadások ovoda '!I111</f>
        <v>0</v>
      </c>
      <c r="J111" s="133">
        <f>+'kiadások önk'!J111+'kiadások ovoda '!J111</f>
        <v>0</v>
      </c>
      <c r="K111" s="133">
        <f>+'kiadások önk'!K111+'kiadások ovoda '!K111</f>
        <v>0</v>
      </c>
      <c r="L111" s="133">
        <f>+'kiadások önk'!L111+'kiadások ovoda '!L111</f>
        <v>2814024</v>
      </c>
      <c r="M111" s="133">
        <f>+'kiadások önk'!M111+'kiadások ovoda '!M111</f>
        <v>2814024</v>
      </c>
      <c r="N111" s="133">
        <f>+'kiadások önk'!N111+'kiadások ovoda '!N111</f>
        <v>2814024</v>
      </c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2"/>
      <c r="AE111" s="22"/>
    </row>
    <row r="112" spans="1:31" ht="15">
      <c r="A112" s="13" t="s">
        <v>181</v>
      </c>
      <c r="B112" s="7" t="s">
        <v>182</v>
      </c>
      <c r="C112" s="135">
        <f>+'kiadások önk'!C112+'kiadások ovoda '!C112</f>
        <v>41678259</v>
      </c>
      <c r="D112" s="135">
        <f>+'kiadások önk'!D112+'kiadások ovoda '!D112</f>
        <v>39316545</v>
      </c>
      <c r="E112" s="135">
        <f>+'kiadások önk'!E112+'kiadások ovoda '!E112</f>
        <v>39316545</v>
      </c>
      <c r="F112" s="135">
        <f>+'kiadások önk'!F112+'kiadások ovoda '!F112</f>
        <v>0</v>
      </c>
      <c r="G112" s="135">
        <f>+'kiadások önk'!G112+'kiadások ovoda '!G112</f>
        <v>0</v>
      </c>
      <c r="H112" s="135">
        <f>+'kiadások önk'!H112+'kiadások ovoda '!H112</f>
        <v>0</v>
      </c>
      <c r="I112" s="135">
        <f>+'kiadások önk'!I112+'kiadások ovoda '!I112</f>
        <v>0</v>
      </c>
      <c r="J112" s="135">
        <f>+'kiadások önk'!J112+'kiadások ovoda '!J112</f>
        <v>0</v>
      </c>
      <c r="K112" s="135">
        <f>+'kiadások önk'!K112+'kiadások ovoda '!K112</f>
        <v>0</v>
      </c>
      <c r="L112" s="135">
        <f>+'kiadások önk'!L112+'kiadások ovoda '!L112</f>
        <v>0</v>
      </c>
      <c r="M112" s="135">
        <f>+'kiadások önk'!M112+'kiadások ovoda '!M112</f>
        <v>39316545</v>
      </c>
      <c r="N112" s="135">
        <f>+'kiadások önk'!N112+'kiadások ovoda '!N112</f>
        <v>39316545</v>
      </c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2"/>
      <c r="AE112" s="22"/>
    </row>
    <row r="113" spans="1:31" ht="15">
      <c r="A113" s="34" t="s">
        <v>183</v>
      </c>
      <c r="B113" s="5" t="s">
        <v>184</v>
      </c>
      <c r="C113" s="133">
        <f>+'kiadások önk'!C113+'kiadások ovoda '!C113</f>
        <v>0</v>
      </c>
      <c r="D113" s="133">
        <f>+'kiadások önk'!D113+'kiadások ovoda '!D113</f>
        <v>0</v>
      </c>
      <c r="E113" s="133">
        <f>+'kiadások önk'!E113+'kiadások ovoda '!E113</f>
        <v>0</v>
      </c>
      <c r="F113" s="133">
        <f>+'kiadások önk'!F113+'kiadások ovoda '!F113</f>
        <v>0</v>
      </c>
      <c r="G113" s="133">
        <f>+'kiadások önk'!G113+'kiadások ovoda '!G113</f>
        <v>0</v>
      </c>
      <c r="H113" s="133">
        <f>+'kiadások önk'!H113+'kiadások ovoda '!H113</f>
        <v>0</v>
      </c>
      <c r="I113" s="133">
        <f>+'kiadások önk'!I113+'kiadások ovoda '!I113</f>
        <v>0</v>
      </c>
      <c r="J113" s="133">
        <f>+'kiadások önk'!J113+'kiadások ovoda '!J113</f>
        <v>0</v>
      </c>
      <c r="K113" s="133">
        <f>+'kiadások önk'!K113+'kiadások ovoda '!K113</f>
        <v>0</v>
      </c>
      <c r="L113" s="133">
        <f>+'kiadások önk'!L113+'kiadások ovoda '!L113</f>
        <v>0</v>
      </c>
      <c r="M113" s="133">
        <f>+'kiadások önk'!M113+'kiadások ovoda '!M113</f>
        <v>0</v>
      </c>
      <c r="N113" s="133">
        <f>+'kiadások önk'!N113+'kiadások ovoda '!N113</f>
        <v>0</v>
      </c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2"/>
      <c r="AE113" s="22"/>
    </row>
    <row r="114" spans="1:31" ht="15">
      <c r="A114" s="34" t="s">
        <v>185</v>
      </c>
      <c r="B114" s="5" t="s">
        <v>186</v>
      </c>
      <c r="C114" s="133">
        <f>+'kiadások önk'!C114+'kiadások ovoda '!C114</f>
        <v>0</v>
      </c>
      <c r="D114" s="133">
        <f>+'kiadások önk'!D114+'kiadások ovoda '!D114</f>
        <v>0</v>
      </c>
      <c r="E114" s="133">
        <f>+'kiadások önk'!E114+'kiadások ovoda '!E114</f>
        <v>0</v>
      </c>
      <c r="F114" s="133">
        <f>+'kiadások önk'!F114+'kiadások ovoda '!F114</f>
        <v>0</v>
      </c>
      <c r="G114" s="133">
        <f>+'kiadások önk'!G114+'kiadások ovoda '!G114</f>
        <v>0</v>
      </c>
      <c r="H114" s="133">
        <f>+'kiadások önk'!H114+'kiadások ovoda '!H114</f>
        <v>0</v>
      </c>
      <c r="I114" s="133">
        <f>+'kiadások önk'!I114+'kiadások ovoda '!I114</f>
        <v>0</v>
      </c>
      <c r="J114" s="133">
        <f>+'kiadások önk'!J114+'kiadások ovoda '!J114</f>
        <v>0</v>
      </c>
      <c r="K114" s="133">
        <f>+'kiadások önk'!K114+'kiadások ovoda '!K114</f>
        <v>0</v>
      </c>
      <c r="L114" s="133">
        <f>+'kiadások önk'!L114+'kiadások ovoda '!L114</f>
        <v>0</v>
      </c>
      <c r="M114" s="133">
        <f>+'kiadások önk'!M114+'kiadások ovoda '!M114</f>
        <v>0</v>
      </c>
      <c r="N114" s="133">
        <f>+'kiadások önk'!N114+'kiadások ovoda '!N114</f>
        <v>0</v>
      </c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2"/>
      <c r="AE114" s="22"/>
    </row>
    <row r="115" spans="1:31" ht="15">
      <c r="A115" s="34" t="s">
        <v>187</v>
      </c>
      <c r="B115" s="5" t="s">
        <v>188</v>
      </c>
      <c r="C115" s="133">
        <f>+'kiadások önk'!C115+'kiadások ovoda '!C115</f>
        <v>0</v>
      </c>
      <c r="D115" s="133">
        <f>+'kiadások önk'!D115+'kiadások ovoda '!D115</f>
        <v>0</v>
      </c>
      <c r="E115" s="133">
        <f>+'kiadások önk'!E115+'kiadások ovoda '!E115</f>
        <v>0</v>
      </c>
      <c r="F115" s="133">
        <f>+'kiadások önk'!F115+'kiadások ovoda '!F115</f>
        <v>0</v>
      </c>
      <c r="G115" s="133">
        <f>+'kiadások önk'!G115+'kiadások ovoda '!G115</f>
        <v>0</v>
      </c>
      <c r="H115" s="133">
        <f>+'kiadások önk'!H115+'kiadások ovoda '!H115</f>
        <v>0</v>
      </c>
      <c r="I115" s="133">
        <f>+'kiadások önk'!I115+'kiadások ovoda '!I115</f>
        <v>0</v>
      </c>
      <c r="J115" s="133">
        <f>+'kiadások önk'!J115+'kiadások ovoda '!J115</f>
        <v>0</v>
      </c>
      <c r="K115" s="133">
        <f>+'kiadások önk'!K115+'kiadások ovoda '!K115</f>
        <v>0</v>
      </c>
      <c r="L115" s="133">
        <f>+'kiadások önk'!L115+'kiadások ovoda '!L115</f>
        <v>0</v>
      </c>
      <c r="M115" s="133">
        <f>+'kiadások önk'!M115+'kiadások ovoda '!M115</f>
        <v>0</v>
      </c>
      <c r="N115" s="133">
        <f>+'kiadások önk'!N115+'kiadások ovoda '!N115</f>
        <v>0</v>
      </c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2"/>
      <c r="AE115" s="22"/>
    </row>
    <row r="116" spans="1:31" ht="15">
      <c r="A116" s="35" t="s">
        <v>380</v>
      </c>
      <c r="B116" s="36" t="s">
        <v>189</v>
      </c>
      <c r="C116" s="135">
        <f>+'kiadások önk'!C116+'kiadások ovoda '!C116</f>
        <v>44492283</v>
      </c>
      <c r="D116" s="135">
        <f>+'kiadások önk'!D116+'kiadások ovoda '!D116</f>
        <v>42130569</v>
      </c>
      <c r="E116" s="135">
        <f>+'kiadások önk'!E116+'kiadások ovoda '!E116</f>
        <v>42130569</v>
      </c>
      <c r="F116" s="135">
        <f>+'kiadások önk'!F116+'kiadások ovoda '!F116</f>
        <v>0</v>
      </c>
      <c r="G116" s="135">
        <f>+'kiadások önk'!G116+'kiadások ovoda '!G116</f>
        <v>0</v>
      </c>
      <c r="H116" s="135">
        <f>+'kiadások önk'!H116+'kiadások ovoda '!H116</f>
        <v>0</v>
      </c>
      <c r="I116" s="135">
        <f>+'kiadások önk'!I116+'kiadások ovoda '!I116</f>
        <v>0</v>
      </c>
      <c r="J116" s="135">
        <f>+'kiadások önk'!J116+'kiadások ovoda '!J116</f>
        <v>0</v>
      </c>
      <c r="K116" s="135">
        <f>+'kiadások önk'!K116+'kiadások ovoda '!K116</f>
        <v>0</v>
      </c>
      <c r="L116" s="135">
        <f>+'kiadások önk'!L116+'kiadások ovoda '!L116</f>
        <v>44492283</v>
      </c>
      <c r="M116" s="135">
        <f>+'kiadások önk'!M116+'kiadások ovoda '!M116</f>
        <v>42130569</v>
      </c>
      <c r="N116" s="135">
        <f>+'kiadások önk'!N116+'kiadások ovoda '!N116</f>
        <v>42130569</v>
      </c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2"/>
      <c r="AE116" s="22"/>
    </row>
    <row r="117" spans="1:31" ht="15">
      <c r="A117" s="34" t="s">
        <v>190</v>
      </c>
      <c r="B117" s="5" t="s">
        <v>191</v>
      </c>
      <c r="C117" s="133">
        <f>+'kiadások önk'!C117+'kiadások ovoda '!C117</f>
        <v>0</v>
      </c>
      <c r="D117" s="133">
        <f>+'kiadások önk'!D117+'kiadások ovoda '!D117</f>
        <v>0</v>
      </c>
      <c r="E117" s="133">
        <f>+'kiadások önk'!E117+'kiadások ovoda '!E117</f>
        <v>0</v>
      </c>
      <c r="F117" s="133">
        <f>+'kiadások önk'!F117+'kiadások ovoda '!F117</f>
        <v>0</v>
      </c>
      <c r="G117" s="133">
        <f>+'kiadások önk'!G117+'kiadások ovoda '!G117</f>
        <v>0</v>
      </c>
      <c r="H117" s="133">
        <f>+'kiadások önk'!H117+'kiadások ovoda '!H117</f>
        <v>0</v>
      </c>
      <c r="I117" s="133">
        <f>+'kiadások önk'!I117+'kiadások ovoda '!I117</f>
        <v>0</v>
      </c>
      <c r="J117" s="133">
        <f>+'kiadások önk'!J117+'kiadások ovoda '!J117</f>
        <v>0</v>
      </c>
      <c r="K117" s="133">
        <f>+'kiadások önk'!K117+'kiadások ovoda '!K117</f>
        <v>0</v>
      </c>
      <c r="L117" s="133">
        <f>+'kiadások önk'!L117+'kiadások ovoda '!L117</f>
        <v>0</v>
      </c>
      <c r="M117" s="133">
        <f>+'kiadások önk'!M117+'kiadások ovoda '!M117</f>
        <v>0</v>
      </c>
      <c r="N117" s="133">
        <f>+'kiadások önk'!N117+'kiadások ovoda '!N117</f>
        <v>0</v>
      </c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2"/>
      <c r="AE117" s="22"/>
    </row>
    <row r="118" spans="1:31" ht="15">
      <c r="A118" s="12" t="s">
        <v>192</v>
      </c>
      <c r="B118" s="5" t="s">
        <v>193</v>
      </c>
      <c r="C118" s="133">
        <f>+'kiadások önk'!C118+'kiadások ovoda '!C118</f>
        <v>0</v>
      </c>
      <c r="D118" s="133">
        <f>+'kiadások önk'!D118+'kiadások ovoda '!D118</f>
        <v>0</v>
      </c>
      <c r="E118" s="133">
        <f>+'kiadások önk'!E118+'kiadások ovoda '!E118</f>
        <v>0</v>
      </c>
      <c r="F118" s="133">
        <f>+'kiadások önk'!F118+'kiadások ovoda '!F118</f>
        <v>0</v>
      </c>
      <c r="G118" s="133">
        <f>+'kiadások önk'!G118+'kiadások ovoda '!G118</f>
        <v>0</v>
      </c>
      <c r="H118" s="133">
        <f>+'kiadások önk'!H118+'kiadások ovoda '!H118</f>
        <v>0</v>
      </c>
      <c r="I118" s="133">
        <f>+'kiadások önk'!I118+'kiadások ovoda '!I118</f>
        <v>0</v>
      </c>
      <c r="J118" s="133">
        <f>+'kiadások önk'!J118+'kiadások ovoda '!J118</f>
        <v>0</v>
      </c>
      <c r="K118" s="133">
        <f>+'kiadások önk'!K118+'kiadások ovoda '!K118</f>
        <v>0</v>
      </c>
      <c r="L118" s="133">
        <f>+'kiadások önk'!L118+'kiadások ovoda '!L118</f>
        <v>0</v>
      </c>
      <c r="M118" s="133">
        <f>+'kiadások önk'!M118+'kiadások ovoda '!M118</f>
        <v>0</v>
      </c>
      <c r="N118" s="133">
        <f>+'kiadások önk'!N118+'kiadások ovoda '!N118</f>
        <v>0</v>
      </c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2"/>
      <c r="AE118" s="22"/>
    </row>
    <row r="119" spans="1:31" ht="15">
      <c r="A119" s="34" t="s">
        <v>416</v>
      </c>
      <c r="B119" s="5" t="s">
        <v>194</v>
      </c>
      <c r="C119" s="133">
        <f>+'kiadások önk'!C119+'kiadások ovoda '!C119</f>
        <v>0</v>
      </c>
      <c r="D119" s="133">
        <f>+'kiadások önk'!D119+'kiadások ovoda '!D119</f>
        <v>0</v>
      </c>
      <c r="E119" s="133">
        <f>+'kiadások önk'!E119+'kiadások ovoda '!E119</f>
        <v>0</v>
      </c>
      <c r="F119" s="133">
        <f>+'kiadások önk'!F119+'kiadások ovoda '!F119</f>
        <v>0</v>
      </c>
      <c r="G119" s="133">
        <f>+'kiadások önk'!G119+'kiadások ovoda '!G119</f>
        <v>0</v>
      </c>
      <c r="H119" s="133">
        <f>+'kiadások önk'!H119+'kiadások ovoda '!H119</f>
        <v>0</v>
      </c>
      <c r="I119" s="133">
        <f>+'kiadások önk'!I119+'kiadások ovoda '!I119</f>
        <v>0</v>
      </c>
      <c r="J119" s="133">
        <f>+'kiadások önk'!J119+'kiadások ovoda '!J119</f>
        <v>0</v>
      </c>
      <c r="K119" s="133">
        <f>+'kiadások önk'!K119+'kiadások ovoda '!K119</f>
        <v>0</v>
      </c>
      <c r="L119" s="133">
        <f>+'kiadások önk'!L119+'kiadások ovoda '!L119</f>
        <v>0</v>
      </c>
      <c r="M119" s="133">
        <f>+'kiadások önk'!M119+'kiadások ovoda '!M119</f>
        <v>0</v>
      </c>
      <c r="N119" s="133">
        <f>+'kiadások önk'!N119+'kiadások ovoda '!N119</f>
        <v>0</v>
      </c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2"/>
      <c r="AE119" s="22"/>
    </row>
    <row r="120" spans="1:31" ht="15">
      <c r="A120" s="34" t="s">
        <v>385</v>
      </c>
      <c r="B120" s="5" t="s">
        <v>195</v>
      </c>
      <c r="C120" s="133">
        <f>+'kiadások önk'!C120+'kiadások ovoda '!C120</f>
        <v>0</v>
      </c>
      <c r="D120" s="133">
        <f>+'kiadások önk'!D120+'kiadások ovoda '!D120</f>
        <v>0</v>
      </c>
      <c r="E120" s="133">
        <f>+'kiadások önk'!E120+'kiadások ovoda '!E120</f>
        <v>0</v>
      </c>
      <c r="F120" s="133">
        <f>+'kiadások önk'!F120+'kiadások ovoda '!F120</f>
        <v>0</v>
      </c>
      <c r="G120" s="133">
        <f>+'kiadások önk'!G120+'kiadások ovoda '!G120</f>
        <v>0</v>
      </c>
      <c r="H120" s="133">
        <f>+'kiadások önk'!H120+'kiadások ovoda '!H120</f>
        <v>0</v>
      </c>
      <c r="I120" s="133">
        <f>+'kiadások önk'!I120+'kiadások ovoda '!I120</f>
        <v>0</v>
      </c>
      <c r="J120" s="133">
        <f>+'kiadások önk'!J120+'kiadások ovoda '!J120</f>
        <v>0</v>
      </c>
      <c r="K120" s="133">
        <f>+'kiadások önk'!K120+'kiadások ovoda '!K120</f>
        <v>0</v>
      </c>
      <c r="L120" s="133">
        <f>+'kiadások önk'!L120+'kiadások ovoda '!L120</f>
        <v>0</v>
      </c>
      <c r="M120" s="133">
        <f>+'kiadások önk'!M120+'kiadások ovoda '!M120</f>
        <v>0</v>
      </c>
      <c r="N120" s="133">
        <f>+'kiadások önk'!N120+'kiadások ovoda '!N120</f>
        <v>0</v>
      </c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2"/>
      <c r="AE120" s="22"/>
    </row>
    <row r="121" spans="1:31" ht="15">
      <c r="A121" s="35" t="s">
        <v>386</v>
      </c>
      <c r="B121" s="36" t="s">
        <v>199</v>
      </c>
      <c r="C121" s="135">
        <f>+'kiadások önk'!C121+'kiadások ovoda '!C121</f>
        <v>0</v>
      </c>
      <c r="D121" s="135">
        <f>+'kiadások önk'!D121+'kiadások ovoda '!D121</f>
        <v>0</v>
      </c>
      <c r="E121" s="135">
        <f>+'kiadások önk'!E121+'kiadások ovoda '!E121</f>
        <v>0</v>
      </c>
      <c r="F121" s="135">
        <f>+'kiadások önk'!F121+'kiadások ovoda '!F121</f>
        <v>0</v>
      </c>
      <c r="G121" s="135">
        <f>+'kiadások önk'!G121+'kiadások ovoda '!G121</f>
        <v>0</v>
      </c>
      <c r="H121" s="135">
        <f>+'kiadások önk'!H121+'kiadások ovoda '!H121</f>
        <v>0</v>
      </c>
      <c r="I121" s="135">
        <f>+'kiadások önk'!I121+'kiadások ovoda '!I121</f>
        <v>0</v>
      </c>
      <c r="J121" s="135">
        <f>+'kiadások önk'!J121+'kiadások ovoda '!J121</f>
        <v>0</v>
      </c>
      <c r="K121" s="135">
        <f>+'kiadások önk'!K121+'kiadások ovoda '!K121</f>
        <v>0</v>
      </c>
      <c r="L121" s="135">
        <f>+'kiadások önk'!L121+'kiadások ovoda '!L121</f>
        <v>0</v>
      </c>
      <c r="M121" s="135">
        <f>+'kiadások önk'!M121+'kiadások ovoda '!M121</f>
        <v>0</v>
      </c>
      <c r="N121" s="135">
        <f>+'kiadások önk'!N121+'kiadások ovoda '!N121</f>
        <v>0</v>
      </c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2"/>
      <c r="AE121" s="22"/>
    </row>
    <row r="122" spans="1:31" ht="15">
      <c r="A122" s="12" t="s">
        <v>200</v>
      </c>
      <c r="B122" s="5" t="s">
        <v>201</v>
      </c>
      <c r="C122" s="133">
        <f>+'kiadások önk'!C122+'kiadások ovoda '!C122</f>
        <v>0</v>
      </c>
      <c r="D122" s="133">
        <f>+'kiadások önk'!D122+'kiadások ovoda '!D122</f>
        <v>0</v>
      </c>
      <c r="E122" s="133">
        <f>+'kiadások önk'!E122+'kiadások ovoda '!E122</f>
        <v>0</v>
      </c>
      <c r="F122" s="133">
        <f>+'kiadások önk'!F122+'kiadások ovoda '!F122</f>
        <v>0</v>
      </c>
      <c r="G122" s="133">
        <f>+'kiadások önk'!G122+'kiadások ovoda '!G122</f>
        <v>0</v>
      </c>
      <c r="H122" s="133">
        <f>+'kiadások önk'!H122+'kiadások ovoda '!H122</f>
        <v>0</v>
      </c>
      <c r="I122" s="133">
        <f>+'kiadások önk'!I122+'kiadások ovoda '!I122</f>
        <v>0</v>
      </c>
      <c r="J122" s="133">
        <f>+'kiadások önk'!J122+'kiadások ovoda '!J122</f>
        <v>0</v>
      </c>
      <c r="K122" s="133">
        <f>+'kiadások önk'!K122+'kiadások ovoda '!K122</f>
        <v>0</v>
      </c>
      <c r="L122" s="133">
        <f>+'kiadások önk'!L122+'kiadások ovoda '!L122</f>
        <v>0</v>
      </c>
      <c r="M122" s="133">
        <f>+'kiadások önk'!M122+'kiadások ovoda '!M122</f>
        <v>0</v>
      </c>
      <c r="N122" s="133">
        <f>+'kiadások önk'!N122+'kiadások ovoda '!N122</f>
        <v>0</v>
      </c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2"/>
      <c r="AE122" s="22"/>
    </row>
    <row r="123" spans="1:31" ht="15.75">
      <c r="A123" s="99" t="s">
        <v>420</v>
      </c>
      <c r="B123" s="100" t="s">
        <v>202</v>
      </c>
      <c r="C123" s="181">
        <f>+'kiadások önk'!C123+'kiadások ovoda '!C123</f>
        <v>44492283</v>
      </c>
      <c r="D123" s="181">
        <f>+'kiadások önk'!D123+'kiadások ovoda '!D123</f>
        <v>42130569</v>
      </c>
      <c r="E123" s="181">
        <f>+'kiadások önk'!E123+'kiadások ovoda '!E123</f>
        <v>42130569</v>
      </c>
      <c r="F123" s="181">
        <f>+'kiadások önk'!F123+'kiadások ovoda '!F123</f>
        <v>0</v>
      </c>
      <c r="G123" s="181">
        <f>+'kiadások önk'!G123+'kiadások ovoda '!G123</f>
        <v>0</v>
      </c>
      <c r="H123" s="181">
        <f>+'kiadások önk'!H123+'kiadások ovoda '!H123</f>
        <v>0</v>
      </c>
      <c r="I123" s="181">
        <f>+'kiadások önk'!I123+'kiadások ovoda '!I123</f>
        <v>0</v>
      </c>
      <c r="J123" s="181">
        <f>+'kiadások önk'!J123+'kiadások ovoda '!J123</f>
        <v>0</v>
      </c>
      <c r="K123" s="181">
        <f>+'kiadások önk'!K123+'kiadások ovoda '!K123</f>
        <v>0</v>
      </c>
      <c r="L123" s="181">
        <f>+'kiadások önk'!L123+'kiadások ovoda '!L123</f>
        <v>44492283</v>
      </c>
      <c r="M123" s="181">
        <f>+'kiadások önk'!M123+'kiadások ovoda '!M123</f>
        <v>42130569</v>
      </c>
      <c r="N123" s="181">
        <f>+'kiadások önk'!N123+'kiadások ovoda '!N123</f>
        <v>42130569</v>
      </c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2"/>
      <c r="AE123" s="22"/>
    </row>
    <row r="124" spans="1:31" ht="15.75">
      <c r="A124" s="105" t="s">
        <v>456</v>
      </c>
      <c r="B124" s="109"/>
      <c r="C124" s="182">
        <f>+'kiadások önk'!C124+'kiadások ovoda '!C124</f>
        <v>276178225</v>
      </c>
      <c r="D124" s="182">
        <f>+'kiadások önk'!D124+'kiadások ovoda '!D124</f>
        <v>310491360</v>
      </c>
      <c r="E124" s="182">
        <f>+'kiadások önk'!E124+'kiadások ovoda '!E124</f>
        <v>212048960</v>
      </c>
      <c r="F124" s="182">
        <f>+'kiadások önk'!F124+'kiadások ovoda '!F124</f>
        <v>0</v>
      </c>
      <c r="G124" s="182">
        <f>+'kiadások önk'!G124+'kiadások ovoda '!G124</f>
        <v>0</v>
      </c>
      <c r="H124" s="182">
        <f>+'kiadások önk'!H124+'kiadások ovoda '!H124</f>
        <v>0</v>
      </c>
      <c r="I124" s="182">
        <f>+'kiadások önk'!I124+'kiadások ovoda '!I124</f>
        <v>0</v>
      </c>
      <c r="J124" s="182">
        <f>+'kiadások önk'!J124+'kiadások ovoda '!J124</f>
        <v>0</v>
      </c>
      <c r="K124" s="182">
        <f>+'kiadások önk'!K124+'kiadások ovoda '!K124</f>
        <v>0</v>
      </c>
      <c r="L124" s="182">
        <f>+'kiadások önk'!L124+'kiadások ovoda '!L124</f>
        <v>276178225</v>
      </c>
      <c r="M124" s="182">
        <f>+'kiadások önk'!M124+'kiadások ovoda '!M124</f>
        <v>310491360</v>
      </c>
      <c r="N124" s="182">
        <f>+'kiadások önk'!N124+'kiadások ovoda '!N124</f>
        <v>212048960</v>
      </c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</row>
    <row r="125" spans="2:31" ht="15">
      <c r="B125" s="22"/>
      <c r="C125" s="151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</row>
    <row r="126" spans="2:31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</row>
    <row r="127" spans="2:31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 spans="2:31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</row>
    <row r="129" spans="2:31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</row>
    <row r="130" spans="2:31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</row>
    <row r="131" spans="2:31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</row>
    <row r="132" spans="2:31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spans="2:31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</row>
    <row r="134" spans="2:31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</row>
    <row r="135" spans="2:31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</row>
    <row r="136" spans="2:31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</row>
    <row r="137" spans="2:31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</row>
    <row r="138" spans="2:31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</row>
    <row r="139" spans="2:31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</row>
    <row r="140" spans="2:31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</row>
    <row r="141" spans="2:31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</row>
    <row r="142" spans="2:31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</row>
    <row r="143" spans="2:31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</row>
    <row r="144" spans="2:31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</row>
    <row r="145" spans="2:31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</row>
    <row r="146" spans="2:31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</row>
    <row r="147" spans="2:31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</row>
    <row r="148" spans="2:31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</row>
    <row r="149" spans="2:31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</row>
    <row r="150" spans="2:31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</row>
    <row r="151" spans="2:31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</row>
    <row r="152" spans="2:31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</row>
    <row r="153" spans="2:31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</row>
    <row r="154" spans="2:31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</row>
    <row r="155" spans="2:31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</row>
    <row r="156" spans="2:31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</row>
    <row r="157" spans="2:31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</row>
    <row r="158" spans="2:31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</row>
    <row r="159" spans="2:31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</row>
    <row r="160" spans="2:31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</row>
    <row r="161" spans="2:31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</row>
    <row r="162" spans="2:31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</row>
    <row r="163" spans="2:31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</row>
    <row r="164" spans="2:31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</row>
    <row r="165" spans="2:31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</row>
    <row r="166" spans="2:31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</row>
    <row r="167" spans="2:31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</row>
    <row r="168" spans="2:31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</row>
    <row r="169" spans="2:31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</row>
    <row r="170" spans="2:31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</row>
    <row r="171" spans="2:31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</row>
    <row r="172" spans="2:31" ht="1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</row>
    <row r="173" spans="2:31" ht="1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</row>
  </sheetData>
  <sheetProtection/>
  <mergeCells count="8">
    <mergeCell ref="A2:N2"/>
    <mergeCell ref="A3:N3"/>
    <mergeCell ref="A6:A7"/>
    <mergeCell ref="B6:B7"/>
    <mergeCell ref="C6:E6"/>
    <mergeCell ref="F6:H6"/>
    <mergeCell ref="I6:K6"/>
    <mergeCell ref="L6:N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X172"/>
  <sheetViews>
    <sheetView zoomScalePageLayoutView="0" workbookViewId="0" topLeftCell="A5">
      <selection activeCell="C58" sqref="C58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8.00390625" style="0" customWidth="1"/>
    <col min="5" max="5" width="16.28125" style="0" customWidth="1"/>
  </cols>
  <sheetData>
    <row r="1" ht="15">
      <c r="C1" t="s">
        <v>960</v>
      </c>
    </row>
    <row r="2" spans="1:11" ht="20.25" customHeight="1">
      <c r="A2" s="379" t="s">
        <v>991</v>
      </c>
      <c r="B2" s="380"/>
      <c r="C2" s="380"/>
      <c r="D2" s="380"/>
      <c r="E2" s="380"/>
      <c r="F2" s="60"/>
      <c r="G2" s="60"/>
      <c r="H2" s="60"/>
      <c r="I2" s="60"/>
      <c r="J2" s="60"/>
      <c r="K2" s="80"/>
    </row>
    <row r="3" spans="1:5" ht="19.5" customHeight="1">
      <c r="A3" s="383" t="s">
        <v>897</v>
      </c>
      <c r="B3" s="380"/>
      <c r="C3" s="380"/>
      <c r="D3" s="380"/>
      <c r="E3" s="380"/>
    </row>
    <row r="4" ht="18">
      <c r="A4" s="40"/>
    </row>
    <row r="5" ht="15">
      <c r="A5" s="145" t="s">
        <v>826</v>
      </c>
    </row>
    <row r="6" spans="1:5" ht="25.5">
      <c r="A6" s="2" t="s">
        <v>24</v>
      </c>
      <c r="B6" s="3" t="s">
        <v>25</v>
      </c>
      <c r="C6" s="3" t="s">
        <v>631</v>
      </c>
      <c r="D6" s="3" t="s">
        <v>652</v>
      </c>
      <c r="E6" s="81" t="s">
        <v>653</v>
      </c>
    </row>
    <row r="7" spans="1:5" ht="15">
      <c r="A7" s="27" t="s">
        <v>26</v>
      </c>
      <c r="B7" s="28" t="s">
        <v>27</v>
      </c>
      <c r="C7" s="129">
        <v>9439622</v>
      </c>
      <c r="D7" s="129">
        <v>13259054</v>
      </c>
      <c r="E7" s="129">
        <v>13230875</v>
      </c>
    </row>
    <row r="8" spans="1:5" ht="15">
      <c r="A8" s="27" t="s">
        <v>28</v>
      </c>
      <c r="B8" s="29" t="s">
        <v>29</v>
      </c>
      <c r="C8" s="129">
        <v>0</v>
      </c>
      <c r="D8" s="129">
        <v>0</v>
      </c>
      <c r="E8" s="129">
        <v>0</v>
      </c>
    </row>
    <row r="9" spans="1:5" ht="15">
      <c r="A9" s="27" t="s">
        <v>30</v>
      </c>
      <c r="B9" s="29" t="s">
        <v>31</v>
      </c>
      <c r="C9" s="129">
        <v>0</v>
      </c>
      <c r="D9" s="129">
        <v>0</v>
      </c>
      <c r="E9" s="129">
        <v>0</v>
      </c>
    </row>
    <row r="10" spans="1:5" ht="15">
      <c r="A10" s="30" t="s">
        <v>32</v>
      </c>
      <c r="B10" s="29" t="s">
        <v>33</v>
      </c>
      <c r="C10" s="129">
        <v>0</v>
      </c>
      <c r="D10" s="129">
        <v>0</v>
      </c>
      <c r="E10" s="129">
        <v>0</v>
      </c>
    </row>
    <row r="11" spans="1:5" ht="15">
      <c r="A11" s="30" t="s">
        <v>34</v>
      </c>
      <c r="B11" s="29" t="s">
        <v>35</v>
      </c>
      <c r="C11" s="129">
        <v>0</v>
      </c>
      <c r="D11" s="129">
        <v>0</v>
      </c>
      <c r="E11" s="129">
        <v>0</v>
      </c>
    </row>
    <row r="12" spans="1:5" ht="15">
      <c r="A12" s="30" t="s">
        <v>36</v>
      </c>
      <c r="B12" s="29" t="s">
        <v>37</v>
      </c>
      <c r="C12" s="129">
        <v>0</v>
      </c>
      <c r="D12" s="129">
        <v>0</v>
      </c>
      <c r="E12" s="129">
        <v>0</v>
      </c>
    </row>
    <row r="13" spans="1:5" ht="15">
      <c r="A13" s="30" t="s">
        <v>38</v>
      </c>
      <c r="B13" s="29" t="s">
        <v>39</v>
      </c>
      <c r="C13" s="129">
        <v>0</v>
      </c>
      <c r="D13" s="129">
        <v>0</v>
      </c>
      <c r="E13" s="129">
        <v>0</v>
      </c>
    </row>
    <row r="14" spans="1:5" ht="15">
      <c r="A14" s="30" t="s">
        <v>40</v>
      </c>
      <c r="B14" s="29" t="s">
        <v>41</v>
      </c>
      <c r="C14" s="129">
        <v>0</v>
      </c>
      <c r="D14" s="129">
        <v>0</v>
      </c>
      <c r="E14" s="129">
        <v>0</v>
      </c>
    </row>
    <row r="15" spans="1:5" ht="15">
      <c r="A15" s="5" t="s">
        <v>42</v>
      </c>
      <c r="B15" s="29" t="s">
        <v>43</v>
      </c>
      <c r="C15" s="129">
        <v>0</v>
      </c>
      <c r="D15" s="129">
        <v>0</v>
      </c>
      <c r="E15" s="129">
        <v>0</v>
      </c>
    </row>
    <row r="16" spans="1:5" ht="15">
      <c r="A16" s="5" t="s">
        <v>44</v>
      </c>
      <c r="B16" s="29" t="s">
        <v>45</v>
      </c>
      <c r="C16" s="129">
        <v>0</v>
      </c>
      <c r="D16" s="129">
        <v>0</v>
      </c>
      <c r="E16" s="129">
        <v>0</v>
      </c>
    </row>
    <row r="17" spans="1:5" ht="15">
      <c r="A17" s="5" t="s">
        <v>46</v>
      </c>
      <c r="B17" s="29" t="s">
        <v>47</v>
      </c>
      <c r="C17" s="129">
        <v>0</v>
      </c>
      <c r="D17" s="129">
        <v>0</v>
      </c>
      <c r="E17" s="129">
        <v>0</v>
      </c>
    </row>
    <row r="18" spans="1:5" ht="15">
      <c r="A18" s="5" t="s">
        <v>48</v>
      </c>
      <c r="B18" s="29" t="s">
        <v>49</v>
      </c>
      <c r="C18" s="129">
        <v>0</v>
      </c>
      <c r="D18" s="129">
        <v>0</v>
      </c>
      <c r="E18" s="129">
        <v>0</v>
      </c>
    </row>
    <row r="19" spans="1:5" ht="15">
      <c r="A19" s="5" t="s">
        <v>387</v>
      </c>
      <c r="B19" s="29" t="s">
        <v>50</v>
      </c>
      <c r="C19" s="129">
        <v>0</v>
      </c>
      <c r="D19" s="129">
        <v>0</v>
      </c>
      <c r="E19" s="129">
        <v>0</v>
      </c>
    </row>
    <row r="20" spans="1:5" ht="15">
      <c r="A20" s="31" t="s">
        <v>326</v>
      </c>
      <c r="B20" s="32" t="s">
        <v>51</v>
      </c>
      <c r="C20" s="130">
        <f>SUM(C7:C19)</f>
        <v>9439622</v>
      </c>
      <c r="D20" s="130">
        <f>SUM(D7:D19)</f>
        <v>13259054</v>
      </c>
      <c r="E20" s="130">
        <f>SUM(E7:E19)</f>
        <v>13230875</v>
      </c>
    </row>
    <row r="21" spans="1:5" ht="15">
      <c r="A21" s="5" t="s">
        <v>52</v>
      </c>
      <c r="B21" s="29" t="s">
        <v>53</v>
      </c>
      <c r="C21" s="129">
        <v>3151600</v>
      </c>
      <c r="D21" s="129">
        <v>3151600</v>
      </c>
      <c r="E21" s="129">
        <v>3119595</v>
      </c>
    </row>
    <row r="22" spans="1:5" ht="15">
      <c r="A22" s="5" t="s">
        <v>54</v>
      </c>
      <c r="B22" s="29" t="s">
        <v>55</v>
      </c>
      <c r="C22" s="129">
        <v>6525000</v>
      </c>
      <c r="D22" s="129">
        <v>6513000</v>
      </c>
      <c r="E22" s="129">
        <v>5482722</v>
      </c>
    </row>
    <row r="23" spans="1:5" ht="15">
      <c r="A23" s="6" t="s">
        <v>56</v>
      </c>
      <c r="B23" s="29" t="s">
        <v>57</v>
      </c>
      <c r="C23" s="129">
        <v>300000</v>
      </c>
      <c r="D23" s="129">
        <v>312000</v>
      </c>
      <c r="E23" s="129">
        <v>291009</v>
      </c>
    </row>
    <row r="24" spans="1:5" ht="15">
      <c r="A24" s="7" t="s">
        <v>327</v>
      </c>
      <c r="B24" s="32" t="s">
        <v>58</v>
      </c>
      <c r="C24" s="130">
        <f>SUM(C21:C23)</f>
        <v>9976600</v>
      </c>
      <c r="D24" s="130">
        <f>SUM(D21:D23)</f>
        <v>9976600</v>
      </c>
      <c r="E24" s="130">
        <f>SUM(E21:E23)</f>
        <v>8893326</v>
      </c>
    </row>
    <row r="25" spans="1:5" ht="15">
      <c r="A25" s="43" t="s">
        <v>417</v>
      </c>
      <c r="B25" s="44" t="s">
        <v>59</v>
      </c>
      <c r="C25" s="130">
        <f>+C20+C24</f>
        <v>19416222</v>
      </c>
      <c r="D25" s="130">
        <f>+D20+D24</f>
        <v>23235654</v>
      </c>
      <c r="E25" s="130">
        <f>+E20+E24</f>
        <v>22124201</v>
      </c>
    </row>
    <row r="26" spans="1:5" ht="15">
      <c r="A26" s="36" t="s">
        <v>388</v>
      </c>
      <c r="B26" s="44" t="s">
        <v>60</v>
      </c>
      <c r="C26" s="130">
        <v>3717567</v>
      </c>
      <c r="D26" s="130">
        <v>4177858</v>
      </c>
      <c r="E26" s="130">
        <v>3638806</v>
      </c>
    </row>
    <row r="27" spans="1:5" ht="15">
      <c r="A27" s="5" t="s">
        <v>61</v>
      </c>
      <c r="B27" s="29" t="s">
        <v>62</v>
      </c>
      <c r="C27" s="129">
        <v>20000</v>
      </c>
      <c r="D27" s="129">
        <v>20000</v>
      </c>
      <c r="E27" s="129">
        <v>10394</v>
      </c>
    </row>
    <row r="28" spans="1:5" ht="15">
      <c r="A28" s="5" t="s">
        <v>63</v>
      </c>
      <c r="B28" s="29" t="s">
        <v>64</v>
      </c>
      <c r="C28" s="129">
        <v>4930000</v>
      </c>
      <c r="D28" s="129">
        <v>7465596</v>
      </c>
      <c r="E28" s="129">
        <v>6836278</v>
      </c>
    </row>
    <row r="29" spans="1:5" ht="15">
      <c r="A29" s="5" t="s">
        <v>65</v>
      </c>
      <c r="B29" s="29" t="s">
        <v>66</v>
      </c>
      <c r="C29" s="129">
        <v>0</v>
      </c>
      <c r="D29" s="129">
        <v>0</v>
      </c>
      <c r="E29" s="129">
        <v>0</v>
      </c>
    </row>
    <row r="30" spans="1:5" ht="15">
      <c r="A30" s="7" t="s">
        <v>328</v>
      </c>
      <c r="B30" s="32" t="s">
        <v>67</v>
      </c>
      <c r="C30" s="130">
        <f>SUM(C27:C29)</f>
        <v>4950000</v>
      </c>
      <c r="D30" s="130">
        <f>SUM(D27:D29)</f>
        <v>7485596</v>
      </c>
      <c r="E30" s="130">
        <f>SUM(E27:E29)</f>
        <v>6846672</v>
      </c>
    </row>
    <row r="31" spans="1:5" ht="15">
      <c r="A31" s="5" t="s">
        <v>68</v>
      </c>
      <c r="B31" s="29" t="s">
        <v>69</v>
      </c>
      <c r="C31" s="129">
        <v>100000</v>
      </c>
      <c r="D31" s="129">
        <v>100000</v>
      </c>
      <c r="E31" s="129">
        <v>79569</v>
      </c>
    </row>
    <row r="32" spans="1:5" ht="15">
      <c r="A32" s="5" t="s">
        <v>70</v>
      </c>
      <c r="B32" s="29" t="s">
        <v>71</v>
      </c>
      <c r="C32" s="129">
        <v>438000</v>
      </c>
      <c r="D32" s="129">
        <v>441789</v>
      </c>
      <c r="E32" s="129">
        <v>381675</v>
      </c>
    </row>
    <row r="33" spans="1:5" ht="15" customHeight="1">
      <c r="A33" s="7" t="s">
        <v>418</v>
      </c>
      <c r="B33" s="32" t="s">
        <v>72</v>
      </c>
      <c r="C33" s="130">
        <f>SUM(C31:C32)</f>
        <v>538000</v>
      </c>
      <c r="D33" s="130">
        <f>SUM(D31:D32)</f>
        <v>541789</v>
      </c>
      <c r="E33" s="130">
        <f>SUM(E31:E32)</f>
        <v>461244</v>
      </c>
    </row>
    <row r="34" spans="1:5" ht="15">
      <c r="A34" s="5" t="s">
        <v>73</v>
      </c>
      <c r="B34" s="29" t="s">
        <v>74</v>
      </c>
      <c r="C34" s="129">
        <v>3500000</v>
      </c>
      <c r="D34" s="129">
        <v>2984000</v>
      </c>
      <c r="E34" s="129">
        <v>1828247</v>
      </c>
    </row>
    <row r="35" spans="1:5" ht="15">
      <c r="A35" s="5" t="s">
        <v>75</v>
      </c>
      <c r="B35" s="29" t="s">
        <v>76</v>
      </c>
      <c r="C35" s="129">
        <v>11662400</v>
      </c>
      <c r="D35" s="129">
        <v>12286779</v>
      </c>
      <c r="E35" s="129">
        <v>11383459</v>
      </c>
    </row>
    <row r="36" spans="1:5" ht="15">
      <c r="A36" s="5" t="s">
        <v>389</v>
      </c>
      <c r="B36" s="29" t="s">
        <v>77</v>
      </c>
      <c r="C36" s="129">
        <v>180000</v>
      </c>
      <c r="D36" s="129">
        <v>180000</v>
      </c>
      <c r="E36" s="129">
        <v>173040</v>
      </c>
    </row>
    <row r="37" spans="1:5" ht="15">
      <c r="A37" s="5" t="s">
        <v>78</v>
      </c>
      <c r="B37" s="29" t="s">
        <v>79</v>
      </c>
      <c r="C37" s="129">
        <v>8360000</v>
      </c>
      <c r="D37" s="129">
        <v>5544952</v>
      </c>
      <c r="E37" s="129">
        <v>4818260</v>
      </c>
    </row>
    <row r="38" spans="1:5" ht="15">
      <c r="A38" s="9" t="s">
        <v>390</v>
      </c>
      <c r="B38" s="29" t="s">
        <v>80</v>
      </c>
      <c r="C38" s="129">
        <v>0</v>
      </c>
      <c r="D38" s="129">
        <v>0</v>
      </c>
      <c r="E38" s="129">
        <v>0</v>
      </c>
    </row>
    <row r="39" spans="1:5" ht="15">
      <c r="A39" s="6" t="s">
        <v>81</v>
      </c>
      <c r="B39" s="29" t="s">
        <v>82</v>
      </c>
      <c r="C39" s="129">
        <v>3000000</v>
      </c>
      <c r="D39" s="129">
        <v>3568970</v>
      </c>
      <c r="E39" s="129">
        <v>2456470</v>
      </c>
    </row>
    <row r="40" spans="1:5" ht="15">
      <c r="A40" s="5" t="s">
        <v>391</v>
      </c>
      <c r="B40" s="29" t="s">
        <v>83</v>
      </c>
      <c r="C40" s="129">
        <v>11121279</v>
      </c>
      <c r="D40" s="129">
        <v>15265947</v>
      </c>
      <c r="E40" s="129">
        <v>11925589</v>
      </c>
    </row>
    <row r="41" spans="1:5" ht="15">
      <c r="A41" s="7" t="s">
        <v>329</v>
      </c>
      <c r="B41" s="32" t="s">
        <v>84</v>
      </c>
      <c r="C41" s="130">
        <f>SUM(C34:C40)</f>
        <v>37823679</v>
      </c>
      <c r="D41" s="130">
        <f>SUM(D34:D40)</f>
        <v>39830648</v>
      </c>
      <c r="E41" s="130">
        <f>SUM(E34:E40)</f>
        <v>32585065</v>
      </c>
    </row>
    <row r="42" spans="1:5" ht="15">
      <c r="A42" s="5" t="s">
        <v>85</v>
      </c>
      <c r="B42" s="29" t="s">
        <v>86</v>
      </c>
      <c r="C42" s="129">
        <v>0</v>
      </c>
      <c r="D42" s="129">
        <v>0</v>
      </c>
      <c r="E42" s="129">
        <v>0</v>
      </c>
    </row>
    <row r="43" spans="1:5" ht="15">
      <c r="A43" s="5" t="s">
        <v>87</v>
      </c>
      <c r="B43" s="29" t="s">
        <v>88</v>
      </c>
      <c r="C43" s="129">
        <v>0</v>
      </c>
      <c r="D43" s="129">
        <v>0</v>
      </c>
      <c r="E43" s="129">
        <v>0</v>
      </c>
    </row>
    <row r="44" spans="1:5" ht="15">
      <c r="A44" s="7" t="s">
        <v>330</v>
      </c>
      <c r="B44" s="32" t="s">
        <v>89</v>
      </c>
      <c r="C44" s="130">
        <f>SUM(C42:C43)</f>
        <v>0</v>
      </c>
      <c r="D44" s="130">
        <f>SUM(D42:D43)</f>
        <v>0</v>
      </c>
      <c r="E44" s="130">
        <f>SUM(E42:E43)</f>
        <v>0</v>
      </c>
    </row>
    <row r="45" spans="1:5" ht="15">
      <c r="A45" s="5" t="s">
        <v>90</v>
      </c>
      <c r="B45" s="29" t="s">
        <v>91</v>
      </c>
      <c r="C45" s="129">
        <v>11641233</v>
      </c>
      <c r="D45" s="129">
        <v>11964406</v>
      </c>
      <c r="E45" s="129">
        <v>9019681</v>
      </c>
    </row>
    <row r="46" spans="1:5" ht="15">
      <c r="A46" s="5" t="s">
        <v>92</v>
      </c>
      <c r="B46" s="29" t="s">
        <v>93</v>
      </c>
      <c r="C46" s="129">
        <v>10148113</v>
      </c>
      <c r="D46" s="129">
        <v>6399616</v>
      </c>
      <c r="E46" s="129">
        <v>4426113</v>
      </c>
    </row>
    <row r="47" spans="1:5" ht="15">
      <c r="A47" s="5" t="s">
        <v>392</v>
      </c>
      <c r="B47" s="29" t="s">
        <v>94</v>
      </c>
      <c r="C47" s="129">
        <v>0</v>
      </c>
      <c r="D47" s="129">
        <v>0</v>
      </c>
      <c r="E47" s="129">
        <v>0</v>
      </c>
    </row>
    <row r="48" spans="1:5" ht="15">
      <c r="A48" s="5" t="s">
        <v>393</v>
      </c>
      <c r="B48" s="29" t="s">
        <v>95</v>
      </c>
      <c r="C48" s="129">
        <v>0</v>
      </c>
      <c r="D48" s="129">
        <v>0</v>
      </c>
      <c r="E48" s="129">
        <v>0</v>
      </c>
    </row>
    <row r="49" spans="1:5" ht="15">
      <c r="A49" s="5" t="s">
        <v>96</v>
      </c>
      <c r="B49" s="29" t="s">
        <v>97</v>
      </c>
      <c r="C49" s="129">
        <v>625000</v>
      </c>
      <c r="D49" s="129">
        <v>605198</v>
      </c>
      <c r="E49" s="129">
        <v>465628</v>
      </c>
    </row>
    <row r="50" spans="1:5" ht="15">
      <c r="A50" s="7" t="s">
        <v>331</v>
      </c>
      <c r="B50" s="32" t="s">
        <v>98</v>
      </c>
      <c r="C50" s="130">
        <f>SUM(C45:C49)</f>
        <v>22414346</v>
      </c>
      <c r="D50" s="130">
        <f>SUM(D45:D49)</f>
        <v>18969220</v>
      </c>
      <c r="E50" s="130">
        <f>SUM(E45:E49)</f>
        <v>13911422</v>
      </c>
    </row>
    <row r="51" spans="1:5" ht="15">
      <c r="A51" s="36" t="s">
        <v>332</v>
      </c>
      <c r="B51" s="44" t="s">
        <v>99</v>
      </c>
      <c r="C51" s="130">
        <f>+C30+C33+C41+C44+C50</f>
        <v>65726025</v>
      </c>
      <c r="D51" s="130">
        <f>+D30+D33+D41+D44+D50</f>
        <v>66827253</v>
      </c>
      <c r="E51" s="130">
        <f>+E30+E33+E41+E44+E50</f>
        <v>53804403</v>
      </c>
    </row>
    <row r="52" spans="1:5" ht="15">
      <c r="A52" s="12" t="s">
        <v>100</v>
      </c>
      <c r="B52" s="29" t="s">
        <v>101</v>
      </c>
      <c r="C52" s="129">
        <v>0</v>
      </c>
      <c r="D52" s="129">
        <v>0</v>
      </c>
      <c r="E52" s="129">
        <v>0</v>
      </c>
    </row>
    <row r="53" spans="1:5" ht="15">
      <c r="A53" s="12" t="s">
        <v>333</v>
      </c>
      <c r="B53" s="29" t="s">
        <v>102</v>
      </c>
      <c r="C53" s="129">
        <v>0</v>
      </c>
      <c r="D53" s="129">
        <v>0</v>
      </c>
      <c r="E53" s="129">
        <v>0</v>
      </c>
    </row>
    <row r="54" spans="1:5" ht="15">
      <c r="A54" s="16" t="s">
        <v>394</v>
      </c>
      <c r="B54" s="29" t="s">
        <v>103</v>
      </c>
      <c r="C54" s="129">
        <v>0</v>
      </c>
      <c r="D54" s="129">
        <v>0</v>
      </c>
      <c r="E54" s="129">
        <v>0</v>
      </c>
    </row>
    <row r="55" spans="1:5" ht="15">
      <c r="A55" s="16" t="s">
        <v>395</v>
      </c>
      <c r="B55" s="29" t="s">
        <v>104</v>
      </c>
      <c r="C55" s="129">
        <v>0</v>
      </c>
      <c r="D55" s="129">
        <v>0</v>
      </c>
      <c r="E55" s="129">
        <v>0</v>
      </c>
    </row>
    <row r="56" spans="1:5" ht="15">
      <c r="A56" s="16" t="s">
        <v>396</v>
      </c>
      <c r="B56" s="29" t="s">
        <v>105</v>
      </c>
      <c r="C56" s="129">
        <v>0</v>
      </c>
      <c r="D56" s="129">
        <v>0</v>
      </c>
      <c r="E56" s="129">
        <v>0</v>
      </c>
    </row>
    <row r="57" spans="1:5" ht="15">
      <c r="A57" s="12" t="s">
        <v>397</v>
      </c>
      <c r="B57" s="29" t="s">
        <v>106</v>
      </c>
      <c r="C57" s="129">
        <v>0</v>
      </c>
      <c r="D57" s="129">
        <v>0</v>
      </c>
      <c r="E57" s="129">
        <v>0</v>
      </c>
    </row>
    <row r="58" spans="1:5" ht="15">
      <c r="A58" s="12" t="s">
        <v>398</v>
      </c>
      <c r="B58" s="29" t="s">
        <v>107</v>
      </c>
      <c r="C58" s="129">
        <v>250000</v>
      </c>
      <c r="D58" s="129">
        <v>250000</v>
      </c>
      <c r="E58" s="129">
        <v>155000</v>
      </c>
    </row>
    <row r="59" spans="1:5" ht="15">
      <c r="A59" s="12" t="s">
        <v>399</v>
      </c>
      <c r="B59" s="29" t="s">
        <v>108</v>
      </c>
      <c r="C59" s="129">
        <v>5000000</v>
      </c>
      <c r="D59" s="129">
        <v>6095000</v>
      </c>
      <c r="E59" s="129">
        <v>6045000</v>
      </c>
    </row>
    <row r="60" spans="1:5" ht="15">
      <c r="A60" s="41" t="s">
        <v>361</v>
      </c>
      <c r="B60" s="44" t="s">
        <v>109</v>
      </c>
      <c r="C60" s="130">
        <f>SUM(C52:C59)</f>
        <v>5250000</v>
      </c>
      <c r="D60" s="130">
        <f>SUM(D52:D59)</f>
        <v>6345000</v>
      </c>
      <c r="E60" s="130">
        <f>SUM(E52:E59)</f>
        <v>6200000</v>
      </c>
    </row>
    <row r="61" spans="1:5" ht="15">
      <c r="A61" s="11" t="s">
        <v>400</v>
      </c>
      <c r="B61" s="29" t="s">
        <v>110</v>
      </c>
      <c r="C61" s="129">
        <v>0</v>
      </c>
      <c r="D61" s="129">
        <v>0</v>
      </c>
      <c r="E61" s="129">
        <v>0</v>
      </c>
    </row>
    <row r="62" spans="1:5" ht="15">
      <c r="A62" s="11" t="s">
        <v>111</v>
      </c>
      <c r="B62" s="29" t="s">
        <v>112</v>
      </c>
      <c r="C62" s="129">
        <v>0</v>
      </c>
      <c r="D62" s="129"/>
      <c r="E62" s="129"/>
    </row>
    <row r="63" spans="1:5" ht="15">
      <c r="A63" s="11" t="s">
        <v>113</v>
      </c>
      <c r="B63" s="29" t="s">
        <v>114</v>
      </c>
      <c r="C63" s="129">
        <v>0</v>
      </c>
      <c r="D63" s="129">
        <v>0</v>
      </c>
      <c r="E63" s="129">
        <v>0</v>
      </c>
    </row>
    <row r="64" spans="1:5" ht="15">
      <c r="A64" s="11" t="s">
        <v>362</v>
      </c>
      <c r="B64" s="29" t="s">
        <v>115</v>
      </c>
      <c r="C64" s="129">
        <v>0</v>
      </c>
      <c r="D64" s="129">
        <v>0</v>
      </c>
      <c r="E64" s="129">
        <v>0</v>
      </c>
    </row>
    <row r="65" spans="1:5" ht="15">
      <c r="A65" s="11" t="s">
        <v>401</v>
      </c>
      <c r="B65" s="29" t="s">
        <v>116</v>
      </c>
      <c r="C65" s="129">
        <v>0</v>
      </c>
      <c r="D65" s="129">
        <v>0</v>
      </c>
      <c r="E65" s="129">
        <v>0</v>
      </c>
    </row>
    <row r="66" spans="1:5" ht="15">
      <c r="A66" s="11" t="s">
        <v>364</v>
      </c>
      <c r="B66" s="29" t="s">
        <v>117</v>
      </c>
      <c r="C66" s="129">
        <v>6237981</v>
      </c>
      <c r="D66" s="129">
        <v>6918951</v>
      </c>
      <c r="E66" s="129">
        <v>6918541</v>
      </c>
    </row>
    <row r="67" spans="1:5" ht="15">
      <c r="A67" s="11" t="s">
        <v>402</v>
      </c>
      <c r="B67" s="29" t="s">
        <v>118</v>
      </c>
      <c r="C67" s="129">
        <v>0</v>
      </c>
      <c r="D67" s="129">
        <v>0</v>
      </c>
      <c r="E67" s="129">
        <v>0</v>
      </c>
    </row>
    <row r="68" spans="1:5" ht="15">
      <c r="A68" s="11" t="s">
        <v>403</v>
      </c>
      <c r="B68" s="29" t="s">
        <v>119</v>
      </c>
      <c r="C68" s="129">
        <v>0</v>
      </c>
      <c r="D68" s="129">
        <v>0</v>
      </c>
      <c r="E68" s="129">
        <v>0</v>
      </c>
    </row>
    <row r="69" spans="1:5" ht="15">
      <c r="A69" s="11" t="s">
        <v>120</v>
      </c>
      <c r="B69" s="29" t="s">
        <v>121</v>
      </c>
      <c r="C69" s="129">
        <v>0</v>
      </c>
      <c r="D69" s="129">
        <v>0</v>
      </c>
      <c r="E69" s="129">
        <v>0</v>
      </c>
    </row>
    <row r="70" spans="1:5" ht="15">
      <c r="A70" s="19" t="s">
        <v>122</v>
      </c>
      <c r="B70" s="29" t="s">
        <v>123</v>
      </c>
      <c r="C70" s="129">
        <v>0</v>
      </c>
      <c r="D70" s="129">
        <v>0</v>
      </c>
      <c r="E70" s="129">
        <v>0</v>
      </c>
    </row>
    <row r="71" spans="1:5" ht="15">
      <c r="A71" s="11" t="s">
        <v>404</v>
      </c>
      <c r="B71" s="29" t="s">
        <v>124</v>
      </c>
      <c r="C71" s="129">
        <v>2170000</v>
      </c>
      <c r="D71" s="129">
        <v>2177418</v>
      </c>
      <c r="E71" s="129">
        <v>1957582</v>
      </c>
    </row>
    <row r="72" spans="1:5" ht="15">
      <c r="A72" s="19" t="s">
        <v>584</v>
      </c>
      <c r="B72" s="29" t="s">
        <v>839</v>
      </c>
      <c r="C72" s="129">
        <v>20288816</v>
      </c>
      <c r="D72" s="129">
        <v>26501903</v>
      </c>
      <c r="E72" s="129">
        <v>0</v>
      </c>
    </row>
    <row r="73" spans="1:5" ht="15">
      <c r="A73" s="19" t="s">
        <v>585</v>
      </c>
      <c r="B73" s="29" t="s">
        <v>839</v>
      </c>
      <c r="C73" s="129">
        <v>0</v>
      </c>
      <c r="D73" s="129">
        <v>0</v>
      </c>
      <c r="E73" s="129">
        <v>0</v>
      </c>
    </row>
    <row r="74" spans="1:5" ht="15">
      <c r="A74" s="41" t="s">
        <v>367</v>
      </c>
      <c r="B74" s="44" t="s">
        <v>125</v>
      </c>
      <c r="C74" s="130">
        <f>SUM(C61:C73)</f>
        <v>28696797</v>
      </c>
      <c r="D74" s="130">
        <f>SUM(D61:D73)</f>
        <v>35598272</v>
      </c>
      <c r="E74" s="130">
        <f>SUM(E61:E73)</f>
        <v>8876123</v>
      </c>
    </row>
    <row r="75" spans="1:5" ht="15.75">
      <c r="A75" s="94" t="s">
        <v>530</v>
      </c>
      <c r="B75" s="95"/>
      <c r="C75" s="188">
        <f>+C25+C26+C51+C60+C74</f>
        <v>122806611</v>
      </c>
      <c r="D75" s="188">
        <f>+D25+D26+D51+D60+D74</f>
        <v>136184037</v>
      </c>
      <c r="E75" s="188">
        <f>+E25+E26+E51+E60+E74</f>
        <v>94643533</v>
      </c>
    </row>
    <row r="76" spans="1:5" ht="15">
      <c r="A76" s="33" t="s">
        <v>126</v>
      </c>
      <c r="B76" s="29" t="s">
        <v>127</v>
      </c>
      <c r="C76" s="129"/>
      <c r="D76" s="129">
        <v>2180186</v>
      </c>
      <c r="E76" s="129">
        <v>2180186</v>
      </c>
    </row>
    <row r="77" spans="1:5" ht="15">
      <c r="A77" s="33" t="s">
        <v>405</v>
      </c>
      <c r="B77" s="29" t="s">
        <v>128</v>
      </c>
      <c r="C77" s="129">
        <v>15763431</v>
      </c>
      <c r="D77" s="129">
        <v>26853729</v>
      </c>
      <c r="E77" s="129">
        <v>17482672</v>
      </c>
    </row>
    <row r="78" spans="1:5" ht="15">
      <c r="A78" s="33" t="s">
        <v>129</v>
      </c>
      <c r="B78" s="29" t="s">
        <v>130</v>
      </c>
      <c r="C78" s="129">
        <v>0</v>
      </c>
      <c r="D78" s="129">
        <v>629400</v>
      </c>
      <c r="E78" s="129">
        <v>622935</v>
      </c>
    </row>
    <row r="79" spans="1:5" ht="15">
      <c r="A79" s="33" t="s">
        <v>131</v>
      </c>
      <c r="B79" s="29" t="s">
        <v>132</v>
      </c>
      <c r="C79" s="129">
        <v>500000</v>
      </c>
      <c r="D79" s="129">
        <v>1241732</v>
      </c>
      <c r="E79" s="129">
        <v>1181257</v>
      </c>
    </row>
    <row r="80" spans="1:5" ht="15">
      <c r="A80" s="6" t="s">
        <v>133</v>
      </c>
      <c r="B80" s="29" t="s">
        <v>134</v>
      </c>
      <c r="C80" s="129">
        <v>0</v>
      </c>
      <c r="D80" s="129">
        <v>0</v>
      </c>
      <c r="E80" s="129">
        <v>0</v>
      </c>
    </row>
    <row r="81" spans="1:5" ht="15">
      <c r="A81" s="6" t="s">
        <v>135</v>
      </c>
      <c r="B81" s="29" t="s">
        <v>136</v>
      </c>
      <c r="C81" s="129">
        <v>0</v>
      </c>
      <c r="D81" s="129">
        <v>0</v>
      </c>
      <c r="E81" s="129">
        <v>0</v>
      </c>
    </row>
    <row r="82" spans="1:5" ht="15">
      <c r="A82" s="6" t="s">
        <v>137</v>
      </c>
      <c r="B82" s="29" t="s">
        <v>138</v>
      </c>
      <c r="C82" s="129">
        <v>135000</v>
      </c>
      <c r="D82" s="129">
        <v>1538853</v>
      </c>
      <c r="E82" s="129">
        <v>1461867</v>
      </c>
    </row>
    <row r="83" spans="1:5" ht="15">
      <c r="A83" s="42" t="s">
        <v>369</v>
      </c>
      <c r="B83" s="44" t="s">
        <v>139</v>
      </c>
      <c r="C83" s="130">
        <f>SUM(C76:C82)</f>
        <v>16398431</v>
      </c>
      <c r="D83" s="130">
        <f>SUM(D76:D82)</f>
        <v>32443900</v>
      </c>
      <c r="E83" s="130">
        <f>SUM(E76:E82)</f>
        <v>22928917</v>
      </c>
    </row>
    <row r="84" spans="1:5" ht="15">
      <c r="A84" s="12" t="s">
        <v>140</v>
      </c>
      <c r="B84" s="29" t="s">
        <v>141</v>
      </c>
      <c r="C84" s="129">
        <f>+'kiadások önk'!C85</f>
        <v>32182014</v>
      </c>
      <c r="D84" s="129">
        <f>+'kiadások önk'!D85</f>
        <v>40752091</v>
      </c>
      <c r="E84" s="129">
        <f>+'kiadások önk'!E85</f>
        <v>9603365</v>
      </c>
    </row>
    <row r="85" spans="1:5" ht="15">
      <c r="A85" s="12" t="s">
        <v>142</v>
      </c>
      <c r="B85" s="29" t="s">
        <v>143</v>
      </c>
      <c r="C85" s="129">
        <f>+'kiadások önk'!C86</f>
        <v>8689144</v>
      </c>
      <c r="D85" s="129">
        <f>+'kiadások önk'!D86</f>
        <v>9732736</v>
      </c>
      <c r="E85" s="129">
        <f>+'kiadások önk'!E86</f>
        <v>2592908</v>
      </c>
    </row>
    <row r="86" spans="1:5" ht="15">
      <c r="A86" s="12" t="s">
        <v>144</v>
      </c>
      <c r="B86" s="29" t="s">
        <v>145</v>
      </c>
      <c r="C86" s="129">
        <f>+'kiadások önk'!C87</f>
        <v>0</v>
      </c>
      <c r="D86" s="129">
        <f>+'kiadások önk'!D87</f>
        <v>0</v>
      </c>
      <c r="E86" s="129">
        <f>+'kiadások önk'!E87</f>
        <v>0</v>
      </c>
    </row>
    <row r="87" spans="1:5" ht="15">
      <c r="A87" s="12" t="s">
        <v>146</v>
      </c>
      <c r="B87" s="29" t="s">
        <v>147</v>
      </c>
      <c r="C87" s="129">
        <f>+'kiadások önk'!C88</f>
        <v>0</v>
      </c>
      <c r="D87" s="129">
        <f>+'kiadások önk'!D88</f>
        <v>0</v>
      </c>
      <c r="E87" s="129">
        <f>+'kiadások önk'!E88</f>
        <v>0</v>
      </c>
    </row>
    <row r="88" spans="1:5" ht="15">
      <c r="A88" s="41" t="s">
        <v>370</v>
      </c>
      <c r="B88" s="44" t="s">
        <v>148</v>
      </c>
      <c r="C88" s="130">
        <f>SUM(C84:C87)</f>
        <v>40871158</v>
      </c>
      <c r="D88" s="130">
        <f>SUM(D84:D87)</f>
        <v>50484827</v>
      </c>
      <c r="E88" s="130">
        <f>SUM(E84:E87)</f>
        <v>12196273</v>
      </c>
    </row>
    <row r="89" spans="1:5" ht="15">
      <c r="A89" s="12" t="s">
        <v>149</v>
      </c>
      <c r="B89" s="29" t="s">
        <v>150</v>
      </c>
      <c r="C89" s="129">
        <f>+'kiadások önk'!C90</f>
        <v>0</v>
      </c>
      <c r="D89" s="129">
        <f>+'kiadások önk'!D90</f>
        <v>0</v>
      </c>
      <c r="E89" s="129">
        <f>+'kiadások önk'!E90</f>
        <v>0</v>
      </c>
    </row>
    <row r="90" spans="1:5" ht="15">
      <c r="A90" s="12" t="s">
        <v>406</v>
      </c>
      <c r="B90" s="29" t="s">
        <v>151</v>
      </c>
      <c r="C90" s="129">
        <f>+'kiadások önk'!C91</f>
        <v>0</v>
      </c>
      <c r="D90" s="129">
        <f>+'kiadások önk'!D91</f>
        <v>0</v>
      </c>
      <c r="E90" s="129">
        <f>+'kiadások önk'!E91</f>
        <v>0</v>
      </c>
    </row>
    <row r="91" spans="1:5" ht="15">
      <c r="A91" s="12" t="s">
        <v>407</v>
      </c>
      <c r="B91" s="29" t="s">
        <v>152</v>
      </c>
      <c r="C91" s="129">
        <f>+'kiadások önk'!C92</f>
        <v>0</v>
      </c>
      <c r="D91" s="129">
        <f>+'kiadások önk'!D92</f>
        <v>0</v>
      </c>
      <c r="E91" s="129">
        <f>+'kiadások önk'!E92</f>
        <v>0</v>
      </c>
    </row>
    <row r="92" spans="1:5" ht="15">
      <c r="A92" s="12" t="s">
        <v>408</v>
      </c>
      <c r="B92" s="29" t="s">
        <v>153</v>
      </c>
      <c r="C92" s="129">
        <f>+'kiadások önk'!C93</f>
        <v>8002301</v>
      </c>
      <c r="D92" s="129">
        <f>+'kiadások önk'!D93</f>
        <v>8002301</v>
      </c>
      <c r="E92" s="129">
        <f>+'kiadások önk'!E93</f>
        <v>0</v>
      </c>
    </row>
    <row r="93" spans="1:5" ht="15">
      <c r="A93" s="12" t="s">
        <v>409</v>
      </c>
      <c r="B93" s="29" t="s">
        <v>154</v>
      </c>
      <c r="C93" s="129">
        <f>+'kiadások önk'!C94</f>
        <v>0</v>
      </c>
      <c r="D93" s="129">
        <f>+'kiadások önk'!D94</f>
        <v>0</v>
      </c>
      <c r="E93" s="129">
        <f>+'kiadások önk'!E94</f>
        <v>0</v>
      </c>
    </row>
    <row r="94" spans="1:5" ht="15">
      <c r="A94" s="12" t="s">
        <v>410</v>
      </c>
      <c r="B94" s="29" t="s">
        <v>155</v>
      </c>
      <c r="C94" s="129">
        <f>+'kiadások önk'!C95</f>
        <v>0</v>
      </c>
      <c r="D94" s="129">
        <f>+'kiadások önk'!D95</f>
        <v>0</v>
      </c>
      <c r="E94" s="129">
        <f>+'kiadások önk'!E95</f>
        <v>0</v>
      </c>
    </row>
    <row r="95" spans="1:5" ht="15">
      <c r="A95" s="12" t="s">
        <v>156</v>
      </c>
      <c r="B95" s="29" t="s">
        <v>157</v>
      </c>
      <c r="C95" s="129">
        <f>+'kiadások önk'!C96</f>
        <v>0</v>
      </c>
      <c r="D95" s="129">
        <f>+'kiadások önk'!D96</f>
        <v>0</v>
      </c>
      <c r="E95" s="129">
        <f>+'kiadások önk'!E96</f>
        <v>0</v>
      </c>
    </row>
    <row r="96" spans="1:5" ht="15">
      <c r="A96" s="12" t="s">
        <v>411</v>
      </c>
      <c r="B96" s="29" t="s">
        <v>158</v>
      </c>
      <c r="C96" s="129">
        <f>+'kiadások önk'!C97</f>
        <v>0</v>
      </c>
      <c r="D96" s="129">
        <f>+'kiadások önk'!D97</f>
        <v>0</v>
      </c>
      <c r="E96" s="129">
        <f>+'kiadások önk'!E97</f>
        <v>0</v>
      </c>
    </row>
    <row r="97" spans="1:5" ht="15">
      <c r="A97" s="41" t="s">
        <v>371</v>
      </c>
      <c r="B97" s="44" t="s">
        <v>159</v>
      </c>
      <c r="C97" s="130">
        <f>SUM(C89:C96)</f>
        <v>8002301</v>
      </c>
      <c r="D97" s="130">
        <f>SUM(D89:D96)</f>
        <v>8002301</v>
      </c>
      <c r="E97" s="130">
        <f>SUM(E89:E96)</f>
        <v>0</v>
      </c>
    </row>
    <row r="98" spans="1:5" ht="15.75">
      <c r="A98" s="94" t="s">
        <v>529</v>
      </c>
      <c r="B98" s="95"/>
      <c r="C98" s="188">
        <f>+C83+C88+C97</f>
        <v>65271890</v>
      </c>
      <c r="D98" s="188">
        <f>+D83+D88+D97</f>
        <v>90931028</v>
      </c>
      <c r="E98" s="188">
        <f>+E83+E88+E97</f>
        <v>35125190</v>
      </c>
    </row>
    <row r="99" spans="1:5" ht="15.75">
      <c r="A99" s="97" t="s">
        <v>419</v>
      </c>
      <c r="B99" s="98" t="s">
        <v>160</v>
      </c>
      <c r="C99" s="189">
        <f>+C25+C26+C51+C60+C74+C83+C88+C97</f>
        <v>188078501</v>
      </c>
      <c r="D99" s="189">
        <f>+D25+D26+D51+D60+D74+D83+D88+D97</f>
        <v>227115065</v>
      </c>
      <c r="E99" s="189">
        <f>+E25+E26+E51+E60+E74+E83+E88+E97</f>
        <v>129768723</v>
      </c>
    </row>
    <row r="100" spans="1:24" ht="15">
      <c r="A100" s="12" t="s">
        <v>412</v>
      </c>
      <c r="B100" s="5" t="s">
        <v>161</v>
      </c>
      <c r="C100" s="163">
        <v>0</v>
      </c>
      <c r="D100" s="163">
        <v>0</v>
      </c>
      <c r="E100" s="163">
        <v>0</v>
      </c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2"/>
      <c r="X100" s="22"/>
    </row>
    <row r="101" spans="1:24" ht="15">
      <c r="A101" s="12" t="s">
        <v>164</v>
      </c>
      <c r="B101" s="5" t="s">
        <v>165</v>
      </c>
      <c r="C101" s="163">
        <v>0</v>
      </c>
      <c r="D101" s="163">
        <v>0</v>
      </c>
      <c r="E101" s="163">
        <v>0</v>
      </c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2"/>
      <c r="X101" s="22"/>
    </row>
    <row r="102" spans="1:24" ht="15">
      <c r="A102" s="12" t="s">
        <v>413</v>
      </c>
      <c r="B102" s="5" t="s">
        <v>166</v>
      </c>
      <c r="C102" s="163">
        <v>0</v>
      </c>
      <c r="D102" s="163">
        <v>0</v>
      </c>
      <c r="E102" s="163">
        <v>0</v>
      </c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2"/>
      <c r="X102" s="22"/>
    </row>
    <row r="103" spans="1:24" ht="15">
      <c r="A103" s="14" t="s">
        <v>376</v>
      </c>
      <c r="B103" s="7" t="s">
        <v>168</v>
      </c>
      <c r="C103" s="159">
        <f>SUM(C100:C102)</f>
        <v>0</v>
      </c>
      <c r="D103" s="159">
        <f>SUM(D100:D102)</f>
        <v>0</v>
      </c>
      <c r="E103" s="159">
        <f>SUM(E100:E102)</f>
        <v>0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2"/>
      <c r="X103" s="22"/>
    </row>
    <row r="104" spans="1:24" ht="15">
      <c r="A104" s="34" t="s">
        <v>414</v>
      </c>
      <c r="B104" s="5" t="s">
        <v>169</v>
      </c>
      <c r="C104" s="162">
        <v>0</v>
      </c>
      <c r="D104" s="162">
        <v>0</v>
      </c>
      <c r="E104" s="162">
        <v>0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2"/>
      <c r="X104" s="22"/>
    </row>
    <row r="105" spans="1:24" ht="15">
      <c r="A105" s="34" t="s">
        <v>382</v>
      </c>
      <c r="B105" s="5" t="s">
        <v>172</v>
      </c>
      <c r="C105" s="162">
        <v>0</v>
      </c>
      <c r="D105" s="162">
        <v>0</v>
      </c>
      <c r="E105" s="162">
        <v>0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2"/>
      <c r="X105" s="22"/>
    </row>
    <row r="106" spans="1:24" ht="15">
      <c r="A106" s="12" t="s">
        <v>173</v>
      </c>
      <c r="B106" s="5" t="s">
        <v>174</v>
      </c>
      <c r="C106" s="163">
        <v>0</v>
      </c>
      <c r="D106" s="163">
        <v>0</v>
      </c>
      <c r="E106" s="163">
        <v>0</v>
      </c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2"/>
      <c r="X106" s="22"/>
    </row>
    <row r="107" spans="1:24" ht="15">
      <c r="A107" s="12" t="s">
        <v>415</v>
      </c>
      <c r="B107" s="5" t="s">
        <v>175</v>
      </c>
      <c r="C107" s="163">
        <v>0</v>
      </c>
      <c r="D107" s="163">
        <v>0</v>
      </c>
      <c r="E107" s="163">
        <v>0</v>
      </c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2"/>
      <c r="X107" s="22"/>
    </row>
    <row r="108" spans="1:24" ht="15">
      <c r="A108" s="13" t="s">
        <v>379</v>
      </c>
      <c r="B108" s="7" t="s">
        <v>176</v>
      </c>
      <c r="C108" s="161">
        <f>SUM(C104:C107)</f>
        <v>0</v>
      </c>
      <c r="D108" s="161">
        <f>SUM(D104:D107)</f>
        <v>0</v>
      </c>
      <c r="E108" s="161">
        <f>SUM(E104:E107)</f>
        <v>0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2"/>
      <c r="X108" s="22"/>
    </row>
    <row r="109" spans="1:24" ht="15">
      <c r="A109" s="34" t="s">
        <v>177</v>
      </c>
      <c r="B109" s="5" t="s">
        <v>178</v>
      </c>
      <c r="C109" s="162">
        <v>0</v>
      </c>
      <c r="D109" s="162">
        <v>0</v>
      </c>
      <c r="E109" s="162">
        <v>0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2"/>
      <c r="X109" s="22"/>
    </row>
    <row r="110" spans="1:24" ht="15">
      <c r="A110" s="34" t="s">
        <v>179</v>
      </c>
      <c r="B110" s="5" t="s">
        <v>180</v>
      </c>
      <c r="C110" s="162"/>
      <c r="D110" s="162"/>
      <c r="E110" s="162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2"/>
      <c r="X110" s="22"/>
    </row>
    <row r="111" spans="1:24" ht="15">
      <c r="A111" s="13" t="s">
        <v>181</v>
      </c>
      <c r="B111" s="7" t="s">
        <v>182</v>
      </c>
      <c r="C111" s="161">
        <v>36689314</v>
      </c>
      <c r="D111" s="161">
        <v>34417030</v>
      </c>
      <c r="E111" s="161">
        <v>34417030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2"/>
      <c r="X111" s="22"/>
    </row>
    <row r="112" spans="1:24" ht="15">
      <c r="A112" s="34" t="s">
        <v>183</v>
      </c>
      <c r="B112" s="5" t="s">
        <v>184</v>
      </c>
      <c r="C112" s="162">
        <v>0</v>
      </c>
      <c r="D112" s="162">
        <v>0</v>
      </c>
      <c r="E112" s="162">
        <v>0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2"/>
      <c r="X112" s="22"/>
    </row>
    <row r="113" spans="1:24" ht="15">
      <c r="A113" s="34" t="s">
        <v>185</v>
      </c>
      <c r="B113" s="5" t="s">
        <v>186</v>
      </c>
      <c r="C113" s="162">
        <v>0</v>
      </c>
      <c r="D113" s="162">
        <v>0</v>
      </c>
      <c r="E113" s="162">
        <v>0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2"/>
      <c r="X113" s="22"/>
    </row>
    <row r="114" spans="1:24" ht="15">
      <c r="A114" s="34" t="s">
        <v>187</v>
      </c>
      <c r="B114" s="5" t="s">
        <v>188</v>
      </c>
      <c r="C114" s="162">
        <v>0</v>
      </c>
      <c r="D114" s="162">
        <v>0</v>
      </c>
      <c r="E114" s="162">
        <v>0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2"/>
      <c r="X114" s="22"/>
    </row>
    <row r="115" spans="1:24" ht="15">
      <c r="A115" s="35" t="s">
        <v>380</v>
      </c>
      <c r="B115" s="36" t="s">
        <v>189</v>
      </c>
      <c r="C115" s="161">
        <f>+C103+C108+C109+C110+C111+C112+C113+C114</f>
        <v>36689314</v>
      </c>
      <c r="D115" s="161">
        <f>+D103+D108+D109+D110+D111+D112+D113+D114</f>
        <v>34417030</v>
      </c>
      <c r="E115" s="161">
        <f>+E103+E108+E109+E110+E111+E112+E113+E114</f>
        <v>34417030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2"/>
      <c r="X115" s="22"/>
    </row>
    <row r="116" spans="1:24" ht="15">
      <c r="A116" s="34" t="s">
        <v>190</v>
      </c>
      <c r="B116" s="5" t="s">
        <v>191</v>
      </c>
      <c r="C116" s="162">
        <v>0</v>
      </c>
      <c r="D116" s="162">
        <v>0</v>
      </c>
      <c r="E116" s="162">
        <v>0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2"/>
      <c r="X116" s="22"/>
    </row>
    <row r="117" spans="1:24" ht="15">
      <c r="A117" s="12" t="s">
        <v>192</v>
      </c>
      <c r="B117" s="5" t="s">
        <v>193</v>
      </c>
      <c r="C117" s="163">
        <v>0</v>
      </c>
      <c r="D117" s="163">
        <v>0</v>
      </c>
      <c r="E117" s="163">
        <v>0</v>
      </c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2"/>
      <c r="X117" s="22"/>
    </row>
    <row r="118" spans="1:24" ht="15">
      <c r="A118" s="34" t="s">
        <v>416</v>
      </c>
      <c r="B118" s="5" t="s">
        <v>194</v>
      </c>
      <c r="C118" s="162">
        <v>0</v>
      </c>
      <c r="D118" s="162">
        <v>0</v>
      </c>
      <c r="E118" s="162">
        <v>0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2"/>
      <c r="X118" s="22"/>
    </row>
    <row r="119" spans="1:24" ht="15">
      <c r="A119" s="34" t="s">
        <v>385</v>
      </c>
      <c r="B119" s="5" t="s">
        <v>195</v>
      </c>
      <c r="C119" s="162">
        <v>0</v>
      </c>
      <c r="D119" s="162">
        <v>0</v>
      </c>
      <c r="E119" s="162">
        <v>0</v>
      </c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2"/>
      <c r="X119" s="22"/>
    </row>
    <row r="120" spans="1:24" ht="15">
      <c r="A120" s="35" t="s">
        <v>386</v>
      </c>
      <c r="B120" s="36" t="s">
        <v>199</v>
      </c>
      <c r="C120" s="161">
        <f>SUM(C116:C119)</f>
        <v>0</v>
      </c>
      <c r="D120" s="161">
        <f>SUM(D116:D119)</f>
        <v>0</v>
      </c>
      <c r="E120" s="161">
        <f>SUM(E116:E119)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2"/>
      <c r="X120" s="22"/>
    </row>
    <row r="121" spans="1:24" ht="15">
      <c r="A121" s="12" t="s">
        <v>200</v>
      </c>
      <c r="B121" s="5" t="s">
        <v>201</v>
      </c>
      <c r="C121" s="163">
        <v>0</v>
      </c>
      <c r="D121" s="163">
        <v>0</v>
      </c>
      <c r="E121" s="163">
        <v>0</v>
      </c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2"/>
      <c r="X121" s="22"/>
    </row>
    <row r="122" spans="1:24" ht="15.75">
      <c r="A122" s="99" t="s">
        <v>420</v>
      </c>
      <c r="B122" s="100" t="s">
        <v>202</v>
      </c>
      <c r="C122" s="164">
        <f>+C115+C120+C121</f>
        <v>36689314</v>
      </c>
      <c r="D122" s="164">
        <f>+D115+D120+D121</f>
        <v>34417030</v>
      </c>
      <c r="E122" s="164">
        <f>+E115+E120+E121</f>
        <v>34417030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2"/>
      <c r="X122" s="22"/>
    </row>
    <row r="123" spans="1:24" ht="15.75">
      <c r="A123" s="104" t="s">
        <v>456</v>
      </c>
      <c r="B123" s="108"/>
      <c r="C123" s="211">
        <f>+C99+C122</f>
        <v>224767815</v>
      </c>
      <c r="D123" s="211">
        <f>+D99+D122</f>
        <v>261532095</v>
      </c>
      <c r="E123" s="211">
        <f>+E99+E122</f>
        <v>164185753</v>
      </c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2:24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2:24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2:24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2:24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2:24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2:24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2:24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2:24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2:24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2:24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2:24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2:24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2:24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2:24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2:24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2:24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2:24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2:24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2:24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2:24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2:24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2:24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2:24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2:24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2:24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2:24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2:24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2:24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2:24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2:24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2:24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2:24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2:24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2:24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2:24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2:24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2:24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2:24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2:24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2:24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2:24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2:24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2:24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2:24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2:24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2:24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2:24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2:24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2:24" ht="1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</sheetData>
  <sheetProtection/>
  <mergeCells count="2">
    <mergeCell ref="A3:E3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X172"/>
  <sheetViews>
    <sheetView zoomScalePageLayoutView="0" workbookViewId="0" topLeftCell="A1">
      <selection activeCell="C79" sqref="C79:E8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7.7109375" style="0" customWidth="1"/>
    <col min="5" max="5" width="16.140625" style="0" customWidth="1"/>
  </cols>
  <sheetData>
    <row r="1" ht="15">
      <c r="C1" t="s">
        <v>948</v>
      </c>
    </row>
    <row r="2" spans="1:11" ht="20.25" customHeight="1">
      <c r="A2" s="379" t="s">
        <v>991</v>
      </c>
      <c r="B2" s="380"/>
      <c r="C2" s="380"/>
      <c r="D2" s="380"/>
      <c r="E2" s="380"/>
      <c r="F2" s="60"/>
      <c r="G2" s="60"/>
      <c r="H2" s="60"/>
      <c r="I2" s="60"/>
      <c r="J2" s="60"/>
      <c r="K2" s="80"/>
    </row>
    <row r="3" spans="1:5" ht="19.5" customHeight="1">
      <c r="A3" s="383" t="s">
        <v>897</v>
      </c>
      <c r="B3" s="380"/>
      <c r="C3" s="380"/>
      <c r="D3" s="380"/>
      <c r="E3" s="380"/>
    </row>
    <row r="4" ht="18">
      <c r="A4" s="40"/>
    </row>
    <row r="5" spans="1:5" ht="15">
      <c r="A5" s="145" t="s">
        <v>825</v>
      </c>
      <c r="C5" s="393" t="s">
        <v>531</v>
      </c>
      <c r="D5" s="389"/>
      <c r="E5" s="390"/>
    </row>
    <row r="6" spans="1:5" ht="25.5">
      <c r="A6" s="2" t="s">
        <v>24</v>
      </c>
      <c r="B6" s="3" t="s">
        <v>25</v>
      </c>
      <c r="C6" s="3" t="s">
        <v>631</v>
      </c>
      <c r="D6" s="3" t="s">
        <v>652</v>
      </c>
      <c r="E6" s="146" t="s">
        <v>653</v>
      </c>
    </row>
    <row r="7" spans="1:5" ht="15">
      <c r="A7" s="27" t="s">
        <v>26</v>
      </c>
      <c r="B7" s="28" t="s">
        <v>27</v>
      </c>
      <c r="C7" s="133">
        <v>22322615</v>
      </c>
      <c r="D7" s="133">
        <v>22151615</v>
      </c>
      <c r="E7" s="147">
        <v>22150923</v>
      </c>
    </row>
    <row r="8" spans="1:5" ht="15">
      <c r="A8" s="27" t="s">
        <v>28</v>
      </c>
      <c r="B8" s="29" t="s">
        <v>29</v>
      </c>
      <c r="C8" s="133">
        <v>892905</v>
      </c>
      <c r="D8" s="133">
        <v>892905</v>
      </c>
      <c r="E8" s="147">
        <v>793000</v>
      </c>
    </row>
    <row r="9" spans="1:5" ht="15">
      <c r="A9" s="27" t="s">
        <v>30</v>
      </c>
      <c r="B9" s="29" t="s">
        <v>31</v>
      </c>
      <c r="C9" s="133">
        <v>0</v>
      </c>
      <c r="D9" s="133">
        <v>0</v>
      </c>
      <c r="E9" s="147">
        <v>0</v>
      </c>
    </row>
    <row r="10" spans="1:5" ht="15">
      <c r="A10" s="30" t="s">
        <v>32</v>
      </c>
      <c r="B10" s="29" t="s">
        <v>33</v>
      </c>
      <c r="C10" s="133">
        <v>100000</v>
      </c>
      <c r="D10" s="133">
        <v>0</v>
      </c>
      <c r="E10" s="147">
        <v>0</v>
      </c>
    </row>
    <row r="11" spans="1:5" ht="15">
      <c r="A11" s="30" t="s">
        <v>34</v>
      </c>
      <c r="B11" s="29" t="s">
        <v>35</v>
      </c>
      <c r="C11" s="133">
        <v>0</v>
      </c>
      <c r="D11" s="133">
        <v>0</v>
      </c>
      <c r="E11" s="133">
        <v>0</v>
      </c>
    </row>
    <row r="12" spans="1:5" ht="15">
      <c r="A12" s="30" t="s">
        <v>36</v>
      </c>
      <c r="B12" s="29" t="s">
        <v>37</v>
      </c>
      <c r="C12" s="133">
        <v>931770</v>
      </c>
      <c r="D12" s="133">
        <v>931770</v>
      </c>
      <c r="E12" s="147">
        <v>931770</v>
      </c>
    </row>
    <row r="13" spans="1:5" ht="15">
      <c r="A13" s="30" t="s">
        <v>38</v>
      </c>
      <c r="B13" s="29" t="s">
        <v>39</v>
      </c>
      <c r="C13" s="133">
        <v>0</v>
      </c>
      <c r="D13" s="133">
        <v>0</v>
      </c>
      <c r="E13" s="147">
        <v>0</v>
      </c>
    </row>
    <row r="14" spans="1:5" ht="15">
      <c r="A14" s="30" t="s">
        <v>40</v>
      </c>
      <c r="B14" s="29" t="s">
        <v>41</v>
      </c>
      <c r="C14" s="133">
        <v>0</v>
      </c>
      <c r="D14" s="133">
        <v>0</v>
      </c>
      <c r="E14" s="147">
        <v>0</v>
      </c>
    </row>
    <row r="15" spans="1:5" ht="15">
      <c r="A15" s="5" t="s">
        <v>42</v>
      </c>
      <c r="B15" s="29" t="s">
        <v>43</v>
      </c>
      <c r="C15" s="133">
        <v>122188</v>
      </c>
      <c r="D15" s="133">
        <v>122188</v>
      </c>
      <c r="E15" s="147">
        <v>96064</v>
      </c>
    </row>
    <row r="16" spans="1:5" ht="15">
      <c r="A16" s="5" t="s">
        <v>44</v>
      </c>
      <c r="B16" s="29" t="s">
        <v>45</v>
      </c>
      <c r="C16" s="133">
        <v>0</v>
      </c>
      <c r="D16" s="133">
        <v>0</v>
      </c>
      <c r="E16" s="133">
        <v>0</v>
      </c>
    </row>
    <row r="17" spans="1:5" ht="15">
      <c r="A17" s="5" t="s">
        <v>46</v>
      </c>
      <c r="B17" s="29" t="s">
        <v>47</v>
      </c>
      <c r="C17" s="133">
        <v>0</v>
      </c>
      <c r="D17" s="133">
        <v>0</v>
      </c>
      <c r="E17" s="133">
        <v>0</v>
      </c>
    </row>
    <row r="18" spans="1:5" ht="15">
      <c r="A18" s="5" t="s">
        <v>48</v>
      </c>
      <c r="B18" s="29" t="s">
        <v>49</v>
      </c>
      <c r="C18" s="133">
        <v>0</v>
      </c>
      <c r="D18" s="133">
        <v>0</v>
      </c>
      <c r="E18" s="133">
        <v>0</v>
      </c>
    </row>
    <row r="19" spans="1:5" ht="15">
      <c r="A19" s="5" t="s">
        <v>387</v>
      </c>
      <c r="B19" s="29" t="s">
        <v>50</v>
      </c>
      <c r="C19" s="133">
        <v>300000</v>
      </c>
      <c r="D19" s="133">
        <v>88286</v>
      </c>
      <c r="E19" s="147">
        <v>67805</v>
      </c>
    </row>
    <row r="20" spans="1:5" ht="15">
      <c r="A20" s="31" t="s">
        <v>326</v>
      </c>
      <c r="B20" s="32" t="s">
        <v>51</v>
      </c>
      <c r="C20" s="135">
        <f>SUM(C7:C19)</f>
        <v>24669478</v>
      </c>
      <c r="D20" s="135">
        <f>SUM(D7:D19)</f>
        <v>24186764</v>
      </c>
      <c r="E20" s="135">
        <f>SUM(E7:E19)</f>
        <v>24039562</v>
      </c>
    </row>
    <row r="21" spans="1:5" ht="15">
      <c r="A21" s="5" t="s">
        <v>52</v>
      </c>
      <c r="B21" s="29" t="s">
        <v>53</v>
      </c>
      <c r="C21" s="133">
        <v>0</v>
      </c>
      <c r="D21" s="133">
        <v>0</v>
      </c>
      <c r="E21" s="147">
        <v>0</v>
      </c>
    </row>
    <row r="22" spans="1:5" ht="15">
      <c r="A22" s="5" t="s">
        <v>54</v>
      </c>
      <c r="B22" s="29" t="s">
        <v>55</v>
      </c>
      <c r="C22" s="133">
        <v>0</v>
      </c>
      <c r="D22" s="133">
        <v>48000</v>
      </c>
      <c r="E22" s="133">
        <v>48000</v>
      </c>
    </row>
    <row r="23" spans="1:5" ht="15">
      <c r="A23" s="6" t="s">
        <v>56</v>
      </c>
      <c r="B23" s="29" t="s">
        <v>57</v>
      </c>
      <c r="C23" s="133">
        <v>0</v>
      </c>
      <c r="D23" s="133">
        <v>0</v>
      </c>
      <c r="E23" s="147">
        <v>0</v>
      </c>
    </row>
    <row r="24" spans="1:5" ht="15">
      <c r="A24" s="7" t="s">
        <v>327</v>
      </c>
      <c r="B24" s="32" t="s">
        <v>58</v>
      </c>
      <c r="C24" s="135">
        <f>SUM(C21:C23)</f>
        <v>0</v>
      </c>
      <c r="D24" s="135">
        <f>SUM(D21:D23)</f>
        <v>48000</v>
      </c>
      <c r="E24" s="135">
        <f>SUM(E21:E23)</f>
        <v>48000</v>
      </c>
    </row>
    <row r="25" spans="1:5" ht="15">
      <c r="A25" s="43" t="s">
        <v>417</v>
      </c>
      <c r="B25" s="44" t="s">
        <v>59</v>
      </c>
      <c r="C25" s="136">
        <f>SUM(C20+C24)</f>
        <v>24669478</v>
      </c>
      <c r="D25" s="136">
        <f>SUM(D20+D24)</f>
        <v>24234764</v>
      </c>
      <c r="E25" s="136">
        <f>SUM(E20+E24)</f>
        <v>24087562</v>
      </c>
    </row>
    <row r="26" spans="1:5" ht="15">
      <c r="A26" s="36" t="s">
        <v>388</v>
      </c>
      <c r="B26" s="44" t="s">
        <v>60</v>
      </c>
      <c r="C26" s="136">
        <v>4786720</v>
      </c>
      <c r="D26" s="136">
        <v>4576880</v>
      </c>
      <c r="E26" s="130">
        <v>4455465</v>
      </c>
    </row>
    <row r="27" spans="1:5" ht="15">
      <c r="A27" s="5" t="s">
        <v>61</v>
      </c>
      <c r="B27" s="29" t="s">
        <v>62</v>
      </c>
      <c r="C27" s="133">
        <v>750000</v>
      </c>
      <c r="D27" s="133">
        <v>493890</v>
      </c>
      <c r="E27" s="147">
        <v>440303</v>
      </c>
    </row>
    <row r="28" spans="1:5" ht="15">
      <c r="A28" s="5" t="s">
        <v>63</v>
      </c>
      <c r="B28" s="29" t="s">
        <v>64</v>
      </c>
      <c r="C28" s="133">
        <v>660000</v>
      </c>
      <c r="D28" s="133">
        <v>576000</v>
      </c>
      <c r="E28" s="147">
        <v>574917</v>
      </c>
    </row>
    <row r="29" spans="1:5" ht="15">
      <c r="A29" s="5" t="s">
        <v>65</v>
      </c>
      <c r="B29" s="29" t="s">
        <v>66</v>
      </c>
      <c r="C29" s="133">
        <v>0</v>
      </c>
      <c r="D29" s="133">
        <v>0</v>
      </c>
      <c r="E29" s="147">
        <v>0</v>
      </c>
    </row>
    <row r="30" spans="1:5" ht="15">
      <c r="A30" s="7" t="s">
        <v>328</v>
      </c>
      <c r="B30" s="32" t="s">
        <v>67</v>
      </c>
      <c r="C30" s="135">
        <f>SUM(C27:C29)</f>
        <v>1410000</v>
      </c>
      <c r="D30" s="135">
        <f>SUM(D27:D29)</f>
        <v>1069890</v>
      </c>
      <c r="E30" s="135">
        <f>SUM(E27:E29)</f>
        <v>1015220</v>
      </c>
    </row>
    <row r="31" spans="1:5" ht="15">
      <c r="A31" s="5" t="s">
        <v>68</v>
      </c>
      <c r="B31" s="29" t="s">
        <v>69</v>
      </c>
      <c r="C31" s="133">
        <v>0</v>
      </c>
      <c r="D31" s="133">
        <v>0</v>
      </c>
      <c r="E31" s="147">
        <v>0</v>
      </c>
    </row>
    <row r="32" spans="1:5" ht="15">
      <c r="A32" s="5" t="s">
        <v>70</v>
      </c>
      <c r="B32" s="29" t="s">
        <v>71</v>
      </c>
      <c r="C32" s="133">
        <v>0</v>
      </c>
      <c r="D32" s="133">
        <v>0</v>
      </c>
      <c r="E32" s="147">
        <v>0</v>
      </c>
    </row>
    <row r="33" spans="1:5" ht="15" customHeight="1">
      <c r="A33" s="7" t="s">
        <v>418</v>
      </c>
      <c r="B33" s="32" t="s">
        <v>72</v>
      </c>
      <c r="C33" s="135">
        <f>SUM(C31:C32)</f>
        <v>0</v>
      </c>
      <c r="D33" s="135">
        <f>SUM(D31:D32)</f>
        <v>0</v>
      </c>
      <c r="E33" s="135">
        <f>SUM(E31:E32)</f>
        <v>0</v>
      </c>
    </row>
    <row r="34" spans="1:5" ht="15">
      <c r="A34" s="5" t="s">
        <v>73</v>
      </c>
      <c r="B34" s="29" t="s">
        <v>74</v>
      </c>
      <c r="C34" s="133">
        <v>820000</v>
      </c>
      <c r="D34" s="133">
        <v>1120000</v>
      </c>
      <c r="E34" s="147">
        <v>800038</v>
      </c>
    </row>
    <row r="35" spans="1:5" ht="15">
      <c r="A35" s="5" t="s">
        <v>75</v>
      </c>
      <c r="B35" s="29" t="s">
        <v>76</v>
      </c>
      <c r="C35" s="133">
        <v>7968400</v>
      </c>
      <c r="D35" s="133">
        <v>6699240</v>
      </c>
      <c r="E35" s="147">
        <v>6416104</v>
      </c>
    </row>
    <row r="36" spans="1:5" ht="15">
      <c r="A36" s="5" t="s">
        <v>389</v>
      </c>
      <c r="B36" s="29" t="s">
        <v>77</v>
      </c>
      <c r="C36" s="133">
        <v>0</v>
      </c>
      <c r="D36" s="133">
        <v>0</v>
      </c>
      <c r="E36" s="133">
        <v>0</v>
      </c>
    </row>
    <row r="37" spans="1:5" ht="15">
      <c r="A37" s="5" t="s">
        <v>78</v>
      </c>
      <c r="B37" s="29" t="s">
        <v>79</v>
      </c>
      <c r="C37" s="133">
        <v>100000</v>
      </c>
      <c r="D37" s="133">
        <v>38000</v>
      </c>
      <c r="E37" s="133">
        <v>19872</v>
      </c>
    </row>
    <row r="38" spans="1:5" ht="15">
      <c r="A38" s="9" t="s">
        <v>390</v>
      </c>
      <c r="B38" s="29" t="s">
        <v>80</v>
      </c>
      <c r="C38" s="133">
        <v>0</v>
      </c>
      <c r="D38" s="133">
        <v>0</v>
      </c>
      <c r="E38" s="147">
        <v>0</v>
      </c>
    </row>
    <row r="39" spans="1:5" ht="15">
      <c r="A39" s="6" t="s">
        <v>81</v>
      </c>
      <c r="B39" s="29" t="s">
        <v>82</v>
      </c>
      <c r="C39" s="133">
        <v>0</v>
      </c>
      <c r="D39" s="133">
        <v>139000</v>
      </c>
      <c r="E39" s="147">
        <v>139000</v>
      </c>
    </row>
    <row r="40" spans="1:5" ht="15">
      <c r="A40" s="5" t="s">
        <v>391</v>
      </c>
      <c r="B40" s="29" t="s">
        <v>83</v>
      </c>
      <c r="C40" s="133">
        <v>604000</v>
      </c>
      <c r="D40" s="133">
        <v>612610</v>
      </c>
      <c r="E40" s="147">
        <v>605267</v>
      </c>
    </row>
    <row r="41" spans="1:5" ht="15">
      <c r="A41" s="7" t="s">
        <v>329</v>
      </c>
      <c r="B41" s="32" t="s">
        <v>84</v>
      </c>
      <c r="C41" s="135">
        <f>SUM(C34:C40)</f>
        <v>9492400</v>
      </c>
      <c r="D41" s="135">
        <f>SUM(D34:D40)</f>
        <v>8608850</v>
      </c>
      <c r="E41" s="135">
        <f>SUM(E34:E40)</f>
        <v>7980281</v>
      </c>
    </row>
    <row r="42" spans="1:5" ht="15">
      <c r="A42" s="5" t="s">
        <v>85</v>
      </c>
      <c r="B42" s="29" t="s">
        <v>86</v>
      </c>
      <c r="C42" s="133">
        <v>0</v>
      </c>
      <c r="D42" s="133">
        <v>0</v>
      </c>
      <c r="E42" s="147">
        <v>0</v>
      </c>
    </row>
    <row r="43" spans="1:5" ht="15">
      <c r="A43" s="5" t="s">
        <v>87</v>
      </c>
      <c r="B43" s="29" t="s">
        <v>88</v>
      </c>
      <c r="C43" s="133">
        <v>0</v>
      </c>
      <c r="D43" s="133">
        <v>0</v>
      </c>
      <c r="E43" s="147">
        <v>0</v>
      </c>
    </row>
    <row r="44" spans="1:5" ht="15">
      <c r="A44" s="7" t="s">
        <v>330</v>
      </c>
      <c r="B44" s="32" t="s">
        <v>89</v>
      </c>
      <c r="C44" s="135">
        <f>SUM(C42:C43)</f>
        <v>0</v>
      </c>
      <c r="D44" s="135">
        <f>SUM(D42:D43)</f>
        <v>0</v>
      </c>
      <c r="E44" s="135">
        <f>SUM(E42:E43)</f>
        <v>0</v>
      </c>
    </row>
    <row r="45" spans="1:5" ht="15">
      <c r="A45" s="5" t="s">
        <v>90</v>
      </c>
      <c r="B45" s="29" t="s">
        <v>91</v>
      </c>
      <c r="C45" s="133">
        <v>2895858</v>
      </c>
      <c r="D45" s="133">
        <v>2467358</v>
      </c>
      <c r="E45" s="147">
        <v>2324351</v>
      </c>
    </row>
    <row r="46" spans="1:5" ht="15">
      <c r="A46" s="5" t="s">
        <v>92</v>
      </c>
      <c r="B46" s="29" t="s">
        <v>93</v>
      </c>
      <c r="C46" s="133">
        <v>0</v>
      </c>
      <c r="D46" s="133">
        <v>0</v>
      </c>
      <c r="E46" s="133">
        <v>0</v>
      </c>
    </row>
    <row r="47" spans="1:5" ht="15">
      <c r="A47" s="5" t="s">
        <v>392</v>
      </c>
      <c r="B47" s="29" t="s">
        <v>94</v>
      </c>
      <c r="C47" s="133">
        <v>0</v>
      </c>
      <c r="D47" s="133">
        <v>0</v>
      </c>
      <c r="E47" s="133">
        <v>0</v>
      </c>
    </row>
    <row r="48" spans="1:5" ht="15">
      <c r="A48" s="5" t="s">
        <v>393</v>
      </c>
      <c r="B48" s="29" t="s">
        <v>95</v>
      </c>
      <c r="C48" s="133">
        <v>0</v>
      </c>
      <c r="D48" s="133">
        <v>0</v>
      </c>
      <c r="E48" s="133">
        <v>0</v>
      </c>
    </row>
    <row r="49" spans="1:5" ht="15">
      <c r="A49" s="5" t="s">
        <v>96</v>
      </c>
      <c r="B49" s="29" t="s">
        <v>97</v>
      </c>
      <c r="C49" s="133">
        <v>10000</v>
      </c>
      <c r="D49" s="133">
        <v>10000</v>
      </c>
      <c r="E49" s="147">
        <v>9800</v>
      </c>
    </row>
    <row r="50" spans="1:5" ht="15">
      <c r="A50" s="7" t="s">
        <v>331</v>
      </c>
      <c r="B50" s="32" t="s">
        <v>98</v>
      </c>
      <c r="C50" s="135">
        <f>SUM(C45:C49)</f>
        <v>2905858</v>
      </c>
      <c r="D50" s="135">
        <f>SUM(D45:D49)</f>
        <v>2477358</v>
      </c>
      <c r="E50" s="135">
        <f>SUM(E45:E49)</f>
        <v>2334151</v>
      </c>
    </row>
    <row r="51" spans="1:5" ht="15">
      <c r="A51" s="36" t="s">
        <v>332</v>
      </c>
      <c r="B51" s="44" t="s">
        <v>99</v>
      </c>
      <c r="C51" s="136">
        <f>SUM(C30+C33+C41+C44+C50)</f>
        <v>13808258</v>
      </c>
      <c r="D51" s="136">
        <f>SUM(D30+D33+D41+D44+D50)</f>
        <v>12156098</v>
      </c>
      <c r="E51" s="136">
        <f>SUM(E30+E33+E41+E44+E50)</f>
        <v>11329652</v>
      </c>
    </row>
    <row r="52" spans="1:5" ht="15">
      <c r="A52" s="12" t="s">
        <v>100</v>
      </c>
      <c r="B52" s="29" t="s">
        <v>101</v>
      </c>
      <c r="C52" s="133">
        <v>0</v>
      </c>
      <c r="D52" s="133">
        <v>0</v>
      </c>
      <c r="E52" s="147">
        <v>0</v>
      </c>
    </row>
    <row r="53" spans="1:5" ht="15">
      <c r="A53" s="12" t="s">
        <v>333</v>
      </c>
      <c r="B53" s="29" t="s">
        <v>102</v>
      </c>
      <c r="C53" s="133">
        <v>0</v>
      </c>
      <c r="D53" s="133">
        <v>0</v>
      </c>
      <c r="E53" s="147">
        <v>0</v>
      </c>
    </row>
    <row r="54" spans="1:5" ht="15">
      <c r="A54" s="16" t="s">
        <v>394</v>
      </c>
      <c r="B54" s="29" t="s">
        <v>103</v>
      </c>
      <c r="C54" s="133">
        <v>0</v>
      </c>
      <c r="D54" s="133">
        <v>0</v>
      </c>
      <c r="E54" s="147">
        <v>0</v>
      </c>
    </row>
    <row r="55" spans="1:5" ht="15">
      <c r="A55" s="16" t="s">
        <v>395</v>
      </c>
      <c r="B55" s="29" t="s">
        <v>104</v>
      </c>
      <c r="C55" s="133">
        <v>0</v>
      </c>
      <c r="D55" s="133">
        <v>0</v>
      </c>
      <c r="E55" s="147">
        <v>0</v>
      </c>
    </row>
    <row r="56" spans="1:5" ht="15">
      <c r="A56" s="16" t="s">
        <v>396</v>
      </c>
      <c r="B56" s="29" t="s">
        <v>105</v>
      </c>
      <c r="C56" s="133">
        <v>0</v>
      </c>
      <c r="D56" s="133">
        <v>0</v>
      </c>
      <c r="E56" s="147">
        <v>0</v>
      </c>
    </row>
    <row r="57" spans="1:5" ht="15">
      <c r="A57" s="12" t="s">
        <v>397</v>
      </c>
      <c r="B57" s="29" t="s">
        <v>106</v>
      </c>
      <c r="C57" s="133">
        <v>0</v>
      </c>
      <c r="D57" s="133">
        <v>0</v>
      </c>
      <c r="E57" s="147">
        <v>0</v>
      </c>
    </row>
    <row r="58" spans="1:5" ht="15">
      <c r="A58" s="12" t="s">
        <v>398</v>
      </c>
      <c r="B58" s="29" t="s">
        <v>107</v>
      </c>
      <c r="C58" s="133">
        <v>0</v>
      </c>
      <c r="D58" s="133">
        <v>0</v>
      </c>
      <c r="E58" s="147">
        <v>0</v>
      </c>
    </row>
    <row r="59" spans="1:5" ht="15">
      <c r="A59" s="12" t="s">
        <v>399</v>
      </c>
      <c r="B59" s="29" t="s">
        <v>108</v>
      </c>
      <c r="C59" s="133">
        <v>0</v>
      </c>
      <c r="D59" s="133">
        <v>0</v>
      </c>
      <c r="E59" s="147">
        <v>0</v>
      </c>
    </row>
    <row r="60" spans="1:5" ht="15">
      <c r="A60" s="41" t="s">
        <v>361</v>
      </c>
      <c r="B60" s="44" t="s">
        <v>109</v>
      </c>
      <c r="C60" s="136">
        <f>SUM(C52:C59)</f>
        <v>0</v>
      </c>
      <c r="D60" s="136">
        <f>SUM(D52:D59)</f>
        <v>0</v>
      </c>
      <c r="E60" s="136">
        <f>SUM(E52:E59)</f>
        <v>0</v>
      </c>
    </row>
    <row r="61" spans="1:5" ht="15">
      <c r="A61" s="11" t="s">
        <v>400</v>
      </c>
      <c r="B61" s="29" t="s">
        <v>110</v>
      </c>
      <c r="C61" s="133">
        <v>0</v>
      </c>
      <c r="D61" s="133">
        <v>0</v>
      </c>
      <c r="E61" s="147">
        <v>0</v>
      </c>
    </row>
    <row r="62" spans="1:5" ht="15">
      <c r="A62" s="11" t="s">
        <v>111</v>
      </c>
      <c r="B62" s="29" t="s">
        <v>112</v>
      </c>
      <c r="C62" s="133">
        <v>0</v>
      </c>
      <c r="D62" s="133">
        <v>0</v>
      </c>
      <c r="E62" s="147">
        <v>0</v>
      </c>
    </row>
    <row r="63" spans="1:5" ht="15">
      <c r="A63" s="11" t="s">
        <v>113</v>
      </c>
      <c r="B63" s="29" t="s">
        <v>114</v>
      </c>
      <c r="C63" s="133">
        <v>0</v>
      </c>
      <c r="D63" s="133">
        <v>0</v>
      </c>
      <c r="E63" s="147">
        <v>0</v>
      </c>
    </row>
    <row r="64" spans="1:5" ht="15">
      <c r="A64" s="11" t="s">
        <v>362</v>
      </c>
      <c r="B64" s="29" t="s">
        <v>115</v>
      </c>
      <c r="C64" s="133">
        <v>0</v>
      </c>
      <c r="D64" s="133">
        <v>0</v>
      </c>
      <c r="E64" s="147">
        <v>0</v>
      </c>
    </row>
    <row r="65" spans="1:5" ht="15">
      <c r="A65" s="11" t="s">
        <v>401</v>
      </c>
      <c r="B65" s="29" t="s">
        <v>116</v>
      </c>
      <c r="C65" s="133">
        <v>0</v>
      </c>
      <c r="D65" s="133">
        <v>0</v>
      </c>
      <c r="E65" s="147">
        <v>0</v>
      </c>
    </row>
    <row r="66" spans="1:5" ht="15">
      <c r="A66" s="11" t="s">
        <v>364</v>
      </c>
      <c r="B66" s="29" t="s">
        <v>117</v>
      </c>
      <c r="C66" s="133">
        <v>0</v>
      </c>
      <c r="D66" s="133">
        <v>0</v>
      </c>
      <c r="E66" s="147">
        <v>0</v>
      </c>
    </row>
    <row r="67" spans="1:5" ht="15">
      <c r="A67" s="11" t="s">
        <v>402</v>
      </c>
      <c r="B67" s="29" t="s">
        <v>118</v>
      </c>
      <c r="C67" s="133">
        <v>0</v>
      </c>
      <c r="D67" s="133">
        <v>0</v>
      </c>
      <c r="E67" s="147">
        <v>0</v>
      </c>
    </row>
    <row r="68" spans="1:5" ht="15">
      <c r="A68" s="11" t="s">
        <v>403</v>
      </c>
      <c r="B68" s="29" t="s">
        <v>119</v>
      </c>
      <c r="C68" s="133">
        <v>0</v>
      </c>
      <c r="D68" s="133">
        <v>0</v>
      </c>
      <c r="E68" s="147">
        <v>0</v>
      </c>
    </row>
    <row r="69" spans="1:5" ht="15">
      <c r="A69" s="11" t="s">
        <v>120</v>
      </c>
      <c r="B69" s="29" t="s">
        <v>121</v>
      </c>
      <c r="C69" s="133">
        <v>0</v>
      </c>
      <c r="D69" s="133">
        <v>0</v>
      </c>
      <c r="E69" s="147">
        <v>0</v>
      </c>
    </row>
    <row r="70" spans="1:5" ht="15">
      <c r="A70" s="19" t="s">
        <v>122</v>
      </c>
      <c r="B70" s="29" t="s">
        <v>123</v>
      </c>
      <c r="C70" s="133">
        <v>0</v>
      </c>
      <c r="D70" s="133">
        <v>0</v>
      </c>
      <c r="E70" s="147">
        <v>0</v>
      </c>
    </row>
    <row r="71" spans="1:5" ht="15">
      <c r="A71" s="11" t="s">
        <v>404</v>
      </c>
      <c r="B71" s="29" t="s">
        <v>124</v>
      </c>
      <c r="C71" s="133">
        <v>0</v>
      </c>
      <c r="D71" s="133">
        <v>0</v>
      </c>
      <c r="E71" s="147">
        <v>0</v>
      </c>
    </row>
    <row r="72" spans="1:5" ht="15">
      <c r="A72" s="19" t="s">
        <v>584</v>
      </c>
      <c r="B72" s="29" t="s">
        <v>839</v>
      </c>
      <c r="C72" s="133">
        <v>0</v>
      </c>
      <c r="D72" s="133">
        <v>0</v>
      </c>
      <c r="E72" s="147">
        <v>0</v>
      </c>
    </row>
    <row r="73" spans="1:5" ht="15">
      <c r="A73" s="19" t="s">
        <v>585</v>
      </c>
      <c r="B73" s="29" t="s">
        <v>839</v>
      </c>
      <c r="C73" s="133">
        <v>0</v>
      </c>
      <c r="D73" s="133">
        <v>0</v>
      </c>
      <c r="E73" s="147">
        <v>0</v>
      </c>
    </row>
    <row r="74" spans="1:5" ht="15">
      <c r="A74" s="41" t="s">
        <v>367</v>
      </c>
      <c r="B74" s="44" t="s">
        <v>125</v>
      </c>
      <c r="C74" s="136">
        <f>SUM(C61:C73)</f>
        <v>0</v>
      </c>
      <c r="D74" s="136">
        <f>SUM(D61:D73)</f>
        <v>0</v>
      </c>
      <c r="E74" s="136">
        <f>SUM(E61:E73)</f>
        <v>0</v>
      </c>
    </row>
    <row r="75" spans="1:5" ht="15.75">
      <c r="A75" s="94" t="s">
        <v>530</v>
      </c>
      <c r="B75" s="95"/>
      <c r="C75" s="139">
        <f>SUM(C20+C26+C51+C60+C74)</f>
        <v>43264456</v>
      </c>
      <c r="D75" s="139">
        <f>SUM(D20+D26+D51+D60+D74)</f>
        <v>40919742</v>
      </c>
      <c r="E75" s="139">
        <f>SUM(E20+E26+E51+E60+E74)</f>
        <v>39824679</v>
      </c>
    </row>
    <row r="76" spans="1:5" ht="15">
      <c r="A76" s="33" t="s">
        <v>126</v>
      </c>
      <c r="B76" s="29" t="s">
        <v>127</v>
      </c>
      <c r="C76" s="133">
        <v>0</v>
      </c>
      <c r="D76" s="133">
        <v>0</v>
      </c>
      <c r="E76" s="147">
        <v>0</v>
      </c>
    </row>
    <row r="77" spans="1:5" ht="15">
      <c r="A77" s="33" t="s">
        <v>405</v>
      </c>
      <c r="B77" s="29" t="s">
        <v>128</v>
      </c>
      <c r="C77" s="133">
        <v>0</v>
      </c>
      <c r="D77" s="133">
        <v>0</v>
      </c>
      <c r="E77" s="147">
        <v>0</v>
      </c>
    </row>
    <row r="78" spans="1:5" ht="15">
      <c r="A78" s="33" t="s">
        <v>129</v>
      </c>
      <c r="B78" s="29" t="s">
        <v>130</v>
      </c>
      <c r="C78" s="133">
        <v>0</v>
      </c>
      <c r="D78" s="133">
        <v>0</v>
      </c>
      <c r="E78" s="147">
        <v>0</v>
      </c>
    </row>
    <row r="79" spans="1:5" ht="15">
      <c r="A79" s="33" t="s">
        <v>131</v>
      </c>
      <c r="B79" s="29" t="s">
        <v>132</v>
      </c>
      <c r="C79" s="133">
        <v>220000</v>
      </c>
      <c r="D79" s="133">
        <v>219000</v>
      </c>
      <c r="E79" s="147">
        <v>218102</v>
      </c>
    </row>
    <row r="80" spans="1:5" ht="15">
      <c r="A80" s="6" t="s">
        <v>133</v>
      </c>
      <c r="B80" s="29" t="s">
        <v>134</v>
      </c>
      <c r="C80" s="133">
        <v>0</v>
      </c>
      <c r="D80" s="133">
        <v>0</v>
      </c>
      <c r="E80" s="133">
        <v>0</v>
      </c>
    </row>
    <row r="81" spans="1:5" ht="15">
      <c r="A81" s="6" t="s">
        <v>135</v>
      </c>
      <c r="B81" s="29" t="s">
        <v>136</v>
      </c>
      <c r="C81" s="133">
        <v>0</v>
      </c>
      <c r="D81" s="133">
        <v>0</v>
      </c>
      <c r="E81" s="133">
        <v>0</v>
      </c>
    </row>
    <row r="82" spans="1:5" ht="15">
      <c r="A82" s="6" t="s">
        <v>137</v>
      </c>
      <c r="B82" s="29" t="s">
        <v>138</v>
      </c>
      <c r="C82" s="133">
        <v>122985</v>
      </c>
      <c r="D82" s="133">
        <v>58985</v>
      </c>
      <c r="E82" s="147">
        <v>58887</v>
      </c>
    </row>
    <row r="83" spans="1:5" ht="15">
      <c r="A83" s="42" t="s">
        <v>369</v>
      </c>
      <c r="B83" s="44" t="s">
        <v>139</v>
      </c>
      <c r="C83" s="136">
        <f>SUM(C76:C82)</f>
        <v>342985</v>
      </c>
      <c r="D83" s="136">
        <f>SUM(D76:D82)</f>
        <v>277985</v>
      </c>
      <c r="E83" s="136">
        <f>SUM(E76:E82)</f>
        <v>276989</v>
      </c>
    </row>
    <row r="84" spans="1:5" ht="15">
      <c r="A84" s="12" t="s">
        <v>140</v>
      </c>
      <c r="B84" s="29" t="s">
        <v>141</v>
      </c>
      <c r="C84" s="133">
        <v>0</v>
      </c>
      <c r="D84" s="133">
        <v>0</v>
      </c>
      <c r="E84" s="147">
        <v>0</v>
      </c>
    </row>
    <row r="85" spans="1:5" ht="15">
      <c r="A85" s="12" t="s">
        <v>142</v>
      </c>
      <c r="B85" s="29" t="s">
        <v>143</v>
      </c>
      <c r="C85" s="133">
        <v>0</v>
      </c>
      <c r="D85" s="133">
        <v>0</v>
      </c>
      <c r="E85" s="147">
        <v>0</v>
      </c>
    </row>
    <row r="86" spans="1:5" ht="15">
      <c r="A86" s="12" t="s">
        <v>144</v>
      </c>
      <c r="B86" s="29" t="s">
        <v>145</v>
      </c>
      <c r="C86" s="133">
        <v>0</v>
      </c>
      <c r="D86" s="133">
        <v>0</v>
      </c>
      <c r="E86" s="147">
        <v>0</v>
      </c>
    </row>
    <row r="87" spans="1:5" ht="15">
      <c r="A87" s="12" t="s">
        <v>146</v>
      </c>
      <c r="B87" s="29" t="s">
        <v>147</v>
      </c>
      <c r="C87" s="133">
        <v>0</v>
      </c>
      <c r="D87" s="133">
        <v>0</v>
      </c>
      <c r="E87" s="147">
        <v>0</v>
      </c>
    </row>
    <row r="88" spans="1:5" ht="15">
      <c r="A88" s="41" t="s">
        <v>370</v>
      </c>
      <c r="B88" s="44" t="s">
        <v>148</v>
      </c>
      <c r="C88" s="136">
        <f>SUM(C84:C87)</f>
        <v>0</v>
      </c>
      <c r="D88" s="136">
        <f>SUM(D84:D87)</f>
        <v>0</v>
      </c>
      <c r="E88" s="130">
        <f>SUM(E84:E87)</f>
        <v>0</v>
      </c>
    </row>
    <row r="89" spans="1:5" ht="15">
      <c r="A89" s="12" t="s">
        <v>149</v>
      </c>
      <c r="B89" s="29" t="s">
        <v>150</v>
      </c>
      <c r="C89" s="133">
        <v>0</v>
      </c>
      <c r="D89" s="133">
        <v>0</v>
      </c>
      <c r="E89" s="147">
        <v>0</v>
      </c>
    </row>
    <row r="90" spans="1:5" ht="15">
      <c r="A90" s="12" t="s">
        <v>406</v>
      </c>
      <c r="B90" s="29" t="s">
        <v>151</v>
      </c>
      <c r="C90" s="133">
        <v>0</v>
      </c>
      <c r="D90" s="133">
        <v>0</v>
      </c>
      <c r="E90" s="147">
        <v>0</v>
      </c>
    </row>
    <row r="91" spans="1:5" ht="15">
      <c r="A91" s="12" t="s">
        <v>407</v>
      </c>
      <c r="B91" s="29" t="s">
        <v>152</v>
      </c>
      <c r="C91" s="133">
        <v>0</v>
      </c>
      <c r="D91" s="133">
        <v>0</v>
      </c>
      <c r="E91" s="147">
        <v>0</v>
      </c>
    </row>
    <row r="92" spans="1:5" ht="15">
      <c r="A92" s="12" t="s">
        <v>408</v>
      </c>
      <c r="B92" s="29" t="s">
        <v>153</v>
      </c>
      <c r="C92" s="133">
        <v>0</v>
      </c>
      <c r="D92" s="133">
        <v>0</v>
      </c>
      <c r="E92" s="147">
        <v>0</v>
      </c>
    </row>
    <row r="93" spans="1:5" ht="15">
      <c r="A93" s="12" t="s">
        <v>409</v>
      </c>
      <c r="B93" s="29" t="s">
        <v>154</v>
      </c>
      <c r="C93" s="133">
        <v>0</v>
      </c>
      <c r="D93" s="133">
        <v>0</v>
      </c>
      <c r="E93" s="147">
        <v>0</v>
      </c>
    </row>
    <row r="94" spans="1:5" ht="15">
      <c r="A94" s="12" t="s">
        <v>410</v>
      </c>
      <c r="B94" s="29" t="s">
        <v>155</v>
      </c>
      <c r="C94" s="133">
        <v>0</v>
      </c>
      <c r="D94" s="133">
        <v>0</v>
      </c>
      <c r="E94" s="147">
        <v>0</v>
      </c>
    </row>
    <row r="95" spans="1:5" ht="15">
      <c r="A95" s="12" t="s">
        <v>156</v>
      </c>
      <c r="B95" s="29" t="s">
        <v>157</v>
      </c>
      <c r="C95" s="133">
        <v>0</v>
      </c>
      <c r="D95" s="133">
        <v>0</v>
      </c>
      <c r="E95" s="147">
        <v>0</v>
      </c>
    </row>
    <row r="96" spans="1:5" ht="15">
      <c r="A96" s="12" t="s">
        <v>411</v>
      </c>
      <c r="B96" s="29" t="s">
        <v>158</v>
      </c>
      <c r="C96" s="133">
        <v>0</v>
      </c>
      <c r="D96" s="133">
        <v>0</v>
      </c>
      <c r="E96" s="147">
        <v>0</v>
      </c>
    </row>
    <row r="97" spans="1:5" ht="15">
      <c r="A97" s="41" t="s">
        <v>371</v>
      </c>
      <c r="B97" s="44" t="s">
        <v>159</v>
      </c>
      <c r="C97" s="136">
        <f>SUM(C89:C96)</f>
        <v>0</v>
      </c>
      <c r="D97" s="136">
        <f>SUM(D89:D96)</f>
        <v>0</v>
      </c>
      <c r="E97" s="136">
        <f>SUM(E89:E96)</f>
        <v>0</v>
      </c>
    </row>
    <row r="98" spans="1:5" ht="15.75">
      <c r="A98" s="94" t="s">
        <v>529</v>
      </c>
      <c r="B98" s="95"/>
      <c r="C98" s="139">
        <f>+C83+C88+C97</f>
        <v>342985</v>
      </c>
      <c r="D98" s="139">
        <f>+D83+D88+D97</f>
        <v>277985</v>
      </c>
      <c r="E98" s="139">
        <f>+E83+E88+E97</f>
        <v>276989</v>
      </c>
    </row>
    <row r="99" spans="1:5" ht="15.75">
      <c r="A99" s="97" t="s">
        <v>419</v>
      </c>
      <c r="B99" s="98" t="s">
        <v>160</v>
      </c>
      <c r="C99" s="140">
        <f>SUM(C25+C26+C51+C60+C74+C83+C88+C97)</f>
        <v>43607441</v>
      </c>
      <c r="D99" s="140">
        <f>SUM(D25+D26+D51+D60+D74+D83+D88+D97)</f>
        <v>41245727</v>
      </c>
      <c r="E99" s="140">
        <f>SUM(E25+E26+E51+E60+E74+E83+E88+E97)</f>
        <v>40149668</v>
      </c>
    </row>
    <row r="100" spans="1:24" ht="15">
      <c r="A100" s="12" t="s">
        <v>412</v>
      </c>
      <c r="B100" s="5" t="s">
        <v>161</v>
      </c>
      <c r="C100" s="168">
        <v>0</v>
      </c>
      <c r="D100" s="168">
        <v>0</v>
      </c>
      <c r="E100" s="163">
        <v>0</v>
      </c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2"/>
      <c r="X100" s="22"/>
    </row>
    <row r="101" spans="1:24" ht="15">
      <c r="A101" s="12" t="s">
        <v>164</v>
      </c>
      <c r="B101" s="5" t="s">
        <v>165</v>
      </c>
      <c r="C101" s="168">
        <v>0</v>
      </c>
      <c r="D101" s="168">
        <v>0</v>
      </c>
      <c r="E101" s="163">
        <v>0</v>
      </c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2"/>
      <c r="X101" s="22"/>
    </row>
    <row r="102" spans="1:24" ht="15">
      <c r="A102" s="12" t="s">
        <v>413</v>
      </c>
      <c r="B102" s="5" t="s">
        <v>166</v>
      </c>
      <c r="C102" s="168">
        <v>0</v>
      </c>
      <c r="D102" s="168">
        <v>0</v>
      </c>
      <c r="E102" s="163">
        <v>0</v>
      </c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2"/>
      <c r="X102" s="22"/>
    </row>
    <row r="103" spans="1:24" ht="15">
      <c r="A103" s="14" t="s">
        <v>376</v>
      </c>
      <c r="B103" s="7" t="s">
        <v>168</v>
      </c>
      <c r="C103" s="169">
        <f>SUM(C100:C102)</f>
        <v>0</v>
      </c>
      <c r="D103" s="169">
        <f>SUM(D100:D102)</f>
        <v>0</v>
      </c>
      <c r="E103" s="169">
        <f>SUM(E100:E102)</f>
        <v>0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2"/>
      <c r="X103" s="22"/>
    </row>
    <row r="104" spans="1:24" ht="15">
      <c r="A104" s="34" t="s">
        <v>414</v>
      </c>
      <c r="B104" s="5" t="s">
        <v>169</v>
      </c>
      <c r="C104" s="168">
        <v>0</v>
      </c>
      <c r="D104" s="168">
        <v>0</v>
      </c>
      <c r="E104" s="162">
        <v>0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2"/>
      <c r="X104" s="22"/>
    </row>
    <row r="105" spans="1:24" ht="15">
      <c r="A105" s="34" t="s">
        <v>382</v>
      </c>
      <c r="B105" s="5" t="s">
        <v>172</v>
      </c>
      <c r="C105" s="168">
        <v>0</v>
      </c>
      <c r="D105" s="168">
        <v>0</v>
      </c>
      <c r="E105" s="162">
        <v>0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2"/>
      <c r="X105" s="22"/>
    </row>
    <row r="106" spans="1:24" ht="15">
      <c r="A106" s="12" t="s">
        <v>173</v>
      </c>
      <c r="B106" s="5" t="s">
        <v>174</v>
      </c>
      <c r="C106" s="168">
        <v>0</v>
      </c>
      <c r="D106" s="168">
        <v>0</v>
      </c>
      <c r="E106" s="163">
        <v>0</v>
      </c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2"/>
      <c r="X106" s="22"/>
    </row>
    <row r="107" spans="1:24" ht="15">
      <c r="A107" s="12" t="s">
        <v>415</v>
      </c>
      <c r="B107" s="5" t="s">
        <v>175</v>
      </c>
      <c r="C107" s="168">
        <v>0</v>
      </c>
      <c r="D107" s="168">
        <v>0</v>
      </c>
      <c r="E107" s="163">
        <v>0</v>
      </c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2"/>
      <c r="X107" s="22"/>
    </row>
    <row r="108" spans="1:24" ht="15">
      <c r="A108" s="13" t="s">
        <v>379</v>
      </c>
      <c r="B108" s="7" t="s">
        <v>176</v>
      </c>
      <c r="C108" s="169">
        <f>SUM(C104:C107)</f>
        <v>0</v>
      </c>
      <c r="D108" s="169">
        <f>SUM(D104:D107)</f>
        <v>0</v>
      </c>
      <c r="E108" s="169">
        <f>SUM(E104:E107)</f>
        <v>0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2"/>
      <c r="X108" s="22"/>
    </row>
    <row r="109" spans="1:24" ht="15">
      <c r="A109" s="34" t="s">
        <v>177</v>
      </c>
      <c r="B109" s="5" t="s">
        <v>178</v>
      </c>
      <c r="C109" s="168">
        <v>0</v>
      </c>
      <c r="D109" s="168">
        <v>0</v>
      </c>
      <c r="E109" s="162">
        <v>0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2"/>
      <c r="X109" s="22"/>
    </row>
    <row r="110" spans="1:24" ht="15">
      <c r="A110" s="34" t="s">
        <v>179</v>
      </c>
      <c r="B110" s="5" t="s">
        <v>180</v>
      </c>
      <c r="C110" s="168">
        <v>0</v>
      </c>
      <c r="D110" s="168">
        <v>0</v>
      </c>
      <c r="E110" s="162">
        <v>0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2"/>
      <c r="X110" s="22"/>
    </row>
    <row r="111" spans="1:24" ht="15">
      <c r="A111" s="13" t="s">
        <v>181</v>
      </c>
      <c r="B111" s="7" t="s">
        <v>182</v>
      </c>
      <c r="C111" s="169">
        <f>SUM(C109:C110)</f>
        <v>0</v>
      </c>
      <c r="D111" s="169">
        <f>SUM(D109:D110)</f>
        <v>0</v>
      </c>
      <c r="E111" s="169">
        <f>SUM(E109:E110)</f>
        <v>0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2"/>
      <c r="X111" s="22"/>
    </row>
    <row r="112" spans="1:24" ht="15">
      <c r="A112" s="34" t="s">
        <v>183</v>
      </c>
      <c r="B112" s="5" t="s">
        <v>184</v>
      </c>
      <c r="C112" s="168">
        <v>0</v>
      </c>
      <c r="D112" s="168">
        <v>0</v>
      </c>
      <c r="E112" s="162">
        <v>0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2"/>
      <c r="X112" s="22"/>
    </row>
    <row r="113" spans="1:24" ht="15">
      <c r="A113" s="34" t="s">
        <v>185</v>
      </c>
      <c r="B113" s="5" t="s">
        <v>186</v>
      </c>
      <c r="C113" s="168">
        <v>0</v>
      </c>
      <c r="D113" s="168">
        <v>0</v>
      </c>
      <c r="E113" s="162">
        <v>0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2"/>
      <c r="X113" s="22"/>
    </row>
    <row r="114" spans="1:24" ht="15">
      <c r="A114" s="34" t="s">
        <v>187</v>
      </c>
      <c r="B114" s="5" t="s">
        <v>188</v>
      </c>
      <c r="C114" s="168">
        <v>0</v>
      </c>
      <c r="D114" s="168">
        <v>0</v>
      </c>
      <c r="E114" s="162">
        <v>0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2"/>
      <c r="X114" s="22"/>
    </row>
    <row r="115" spans="1:24" ht="15">
      <c r="A115" s="35" t="s">
        <v>380</v>
      </c>
      <c r="B115" s="36" t="s">
        <v>189</v>
      </c>
      <c r="C115" s="172">
        <f>SUM(C112:C114)</f>
        <v>0</v>
      </c>
      <c r="D115" s="172">
        <f>SUM(D112:D114)</f>
        <v>0</v>
      </c>
      <c r="E115" s="172">
        <f>SUM(E112:E114)</f>
        <v>0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2"/>
      <c r="X115" s="22"/>
    </row>
    <row r="116" spans="1:24" ht="15">
      <c r="A116" s="34" t="s">
        <v>190</v>
      </c>
      <c r="B116" s="5" t="s">
        <v>191</v>
      </c>
      <c r="C116" s="168">
        <v>0</v>
      </c>
      <c r="D116" s="168">
        <v>0</v>
      </c>
      <c r="E116" s="162">
        <v>0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2"/>
      <c r="X116" s="22"/>
    </row>
    <row r="117" spans="1:24" ht="15">
      <c r="A117" s="12" t="s">
        <v>192</v>
      </c>
      <c r="B117" s="5" t="s">
        <v>193</v>
      </c>
      <c r="C117" s="168">
        <v>0</v>
      </c>
      <c r="D117" s="168">
        <v>0</v>
      </c>
      <c r="E117" s="163">
        <v>0</v>
      </c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2"/>
      <c r="X117" s="22"/>
    </row>
    <row r="118" spans="1:24" ht="15">
      <c r="A118" s="34" t="s">
        <v>416</v>
      </c>
      <c r="B118" s="5" t="s">
        <v>194</v>
      </c>
      <c r="C118" s="168">
        <v>0</v>
      </c>
      <c r="D118" s="168">
        <v>0</v>
      </c>
      <c r="E118" s="162">
        <v>0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2"/>
      <c r="X118" s="22"/>
    </row>
    <row r="119" spans="1:24" ht="15">
      <c r="A119" s="34" t="s">
        <v>385</v>
      </c>
      <c r="B119" s="5" t="s">
        <v>195</v>
      </c>
      <c r="C119" s="168">
        <v>0</v>
      </c>
      <c r="D119" s="168">
        <v>0</v>
      </c>
      <c r="E119" s="162">
        <v>0</v>
      </c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2"/>
      <c r="X119" s="22"/>
    </row>
    <row r="120" spans="1:24" ht="15">
      <c r="A120" s="35" t="s">
        <v>386</v>
      </c>
      <c r="B120" s="36" t="s">
        <v>199</v>
      </c>
      <c r="C120" s="172">
        <f>SUM(C116:C119)</f>
        <v>0</v>
      </c>
      <c r="D120" s="172">
        <f>SUM(D116:D119)</f>
        <v>0</v>
      </c>
      <c r="E120" s="172">
        <f>SUM(E116:E119)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2"/>
      <c r="X120" s="22"/>
    </row>
    <row r="121" spans="1:24" ht="15">
      <c r="A121" s="12" t="s">
        <v>200</v>
      </c>
      <c r="B121" s="5" t="s">
        <v>201</v>
      </c>
      <c r="C121" s="168">
        <v>0</v>
      </c>
      <c r="D121" s="168">
        <v>0</v>
      </c>
      <c r="E121" s="163">
        <v>0</v>
      </c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2"/>
      <c r="X121" s="22"/>
    </row>
    <row r="122" spans="1:24" ht="15.75">
      <c r="A122" s="99" t="s">
        <v>420</v>
      </c>
      <c r="B122" s="100" t="s">
        <v>202</v>
      </c>
      <c r="C122" s="178">
        <f>SUM(C120,C115,C111,C108,C103)</f>
        <v>0</v>
      </c>
      <c r="D122" s="178">
        <f>SUM(D120,D115,D111,D108,D103)</f>
        <v>0</v>
      </c>
      <c r="E122" s="178">
        <f>SUM(E120,E115,E111,E108,E103)</f>
        <v>0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2"/>
      <c r="X122" s="22"/>
    </row>
    <row r="123" spans="1:24" ht="15.75">
      <c r="A123" s="183" t="s">
        <v>456</v>
      </c>
      <c r="B123" s="184"/>
      <c r="C123" s="199">
        <f>SUM(C99+C122)</f>
        <v>43607441</v>
      </c>
      <c r="D123" s="199">
        <f>SUM(D99+D122)</f>
        <v>41245727</v>
      </c>
      <c r="E123" s="199">
        <f>SUM(E99+E122)</f>
        <v>40149668</v>
      </c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2:24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2:24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2:24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2:24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2:24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2:24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2:24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2:24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2:24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2:24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2:24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2:24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2:24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2:24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2:24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2:24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2:24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2:24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2:24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2:24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2:24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2:24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2:24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2:24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2:24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2:24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2:24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2:24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2:24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2:24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2:24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2:24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2:24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2:24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2:24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2:24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2:24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2:24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2:24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2:24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2:24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2:24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2:24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2:24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2:24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2:24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2:24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2:24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2:24" ht="1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</sheetData>
  <sheetProtection/>
  <mergeCells count="3">
    <mergeCell ref="A2:E2"/>
    <mergeCell ref="A3:E3"/>
    <mergeCell ref="C5:E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X172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05.140625" style="0" customWidth="1"/>
    <col min="3" max="5" width="15.7109375" style="0" bestFit="1" customWidth="1"/>
  </cols>
  <sheetData>
    <row r="1" ht="15">
      <c r="B1" t="s">
        <v>970</v>
      </c>
    </row>
    <row r="2" spans="1:11" ht="20.25" customHeight="1">
      <c r="A2" s="379" t="s">
        <v>946</v>
      </c>
      <c r="B2" s="380"/>
      <c r="C2" s="380"/>
      <c r="D2" s="380"/>
      <c r="E2" s="380"/>
      <c r="F2" s="60"/>
      <c r="G2" s="60"/>
      <c r="H2" s="60"/>
      <c r="I2" s="60"/>
      <c r="J2" s="60"/>
      <c r="K2" s="80"/>
    </row>
    <row r="3" spans="1:5" ht="19.5" customHeight="1">
      <c r="A3" s="383" t="s">
        <v>897</v>
      </c>
      <c r="B3" s="380"/>
      <c r="C3" s="380"/>
      <c r="D3" s="380"/>
      <c r="E3" s="380"/>
    </row>
    <row r="4" ht="18">
      <c r="A4" s="40"/>
    </row>
    <row r="5" ht="15">
      <c r="A5" s="82" t="s">
        <v>617</v>
      </c>
    </row>
    <row r="6" spans="1:5" ht="25.5">
      <c r="A6" s="2" t="s">
        <v>24</v>
      </c>
      <c r="B6" s="3" t="s">
        <v>25</v>
      </c>
      <c r="C6" s="3" t="s">
        <v>631</v>
      </c>
      <c r="D6" s="3" t="s">
        <v>652</v>
      </c>
      <c r="E6" s="81" t="s">
        <v>653</v>
      </c>
    </row>
    <row r="7" spans="1:5" ht="15">
      <c r="A7" s="27" t="s">
        <v>26</v>
      </c>
      <c r="B7" s="28" t="s">
        <v>27</v>
      </c>
      <c r="C7" s="129">
        <f>+'kiadások egyszerűsített önkorm'!C7+'kiadások egyszerűsített óvoda'!C7</f>
        <v>31762237</v>
      </c>
      <c r="D7" s="129">
        <f>+'kiadások egyszerűsített önkorm'!D7+'kiadások egyszerűsített óvoda'!D7</f>
        <v>35410669</v>
      </c>
      <c r="E7" s="129">
        <f>+'kiadások egyszerűsített önkorm'!E7+'kiadások egyszerűsített óvoda'!E7</f>
        <v>35381798</v>
      </c>
    </row>
    <row r="8" spans="1:5" ht="15">
      <c r="A8" s="27" t="s">
        <v>28</v>
      </c>
      <c r="B8" s="29" t="s">
        <v>29</v>
      </c>
      <c r="C8" s="129">
        <f>+'kiadások egyszerűsített önkorm'!C8+'kiadások egyszerűsített óvoda'!C8</f>
        <v>892905</v>
      </c>
      <c r="D8" s="129">
        <f>+'kiadások egyszerűsített önkorm'!D8+'kiadások egyszerűsített óvoda'!D8</f>
        <v>892905</v>
      </c>
      <c r="E8" s="129">
        <f>+'kiadások egyszerűsített önkorm'!E8+'kiadások egyszerűsített óvoda'!E8</f>
        <v>793000</v>
      </c>
    </row>
    <row r="9" spans="1:5" ht="15">
      <c r="A9" s="27" t="s">
        <v>30</v>
      </c>
      <c r="B9" s="29" t="s">
        <v>31</v>
      </c>
      <c r="C9" s="129">
        <f>+'kiadások egyszerűsített önkorm'!C9+'kiadások egyszerűsített óvoda'!C9</f>
        <v>0</v>
      </c>
      <c r="D9" s="129">
        <f>+'kiadások egyszerűsített önkorm'!D9+'kiadások egyszerűsített óvoda'!D9</f>
        <v>0</v>
      </c>
      <c r="E9" s="129">
        <f>+'kiadások egyszerűsített önkorm'!E9+'kiadások egyszerűsített óvoda'!E9</f>
        <v>0</v>
      </c>
    </row>
    <row r="10" spans="1:5" ht="15">
      <c r="A10" s="30" t="s">
        <v>32</v>
      </c>
      <c r="B10" s="29" t="s">
        <v>33</v>
      </c>
      <c r="C10" s="129">
        <f>+'kiadások egyszerűsített önkorm'!C10+'kiadások egyszerűsített óvoda'!C10</f>
        <v>100000</v>
      </c>
      <c r="D10" s="129">
        <f>+'kiadások egyszerűsített önkorm'!D10+'kiadások egyszerűsített óvoda'!D10</f>
        <v>0</v>
      </c>
      <c r="E10" s="129">
        <f>+'kiadások egyszerűsített önkorm'!E10+'kiadások egyszerűsített óvoda'!E10</f>
        <v>0</v>
      </c>
    </row>
    <row r="11" spans="1:5" ht="15">
      <c r="A11" s="30" t="s">
        <v>34</v>
      </c>
      <c r="B11" s="29" t="s">
        <v>35</v>
      </c>
      <c r="C11" s="129">
        <f>+'kiadások egyszerűsített önkorm'!C11+'kiadások egyszerűsített óvoda'!C11</f>
        <v>0</v>
      </c>
      <c r="D11" s="129">
        <f>+'kiadások egyszerűsített önkorm'!D11+'kiadások egyszerűsített óvoda'!D11</f>
        <v>0</v>
      </c>
      <c r="E11" s="129">
        <f>+'kiadások egyszerűsített önkorm'!E11+'kiadások egyszerűsített óvoda'!E11</f>
        <v>0</v>
      </c>
    </row>
    <row r="12" spans="1:5" ht="15">
      <c r="A12" s="30" t="s">
        <v>36</v>
      </c>
      <c r="B12" s="29" t="s">
        <v>37</v>
      </c>
      <c r="C12" s="129">
        <f>+'kiadások egyszerűsített önkorm'!C12+'kiadások egyszerűsített óvoda'!C12</f>
        <v>931770</v>
      </c>
      <c r="D12" s="129">
        <f>+'kiadások egyszerűsített önkorm'!D12+'kiadások egyszerűsített óvoda'!D12</f>
        <v>931770</v>
      </c>
      <c r="E12" s="129">
        <f>+'kiadások egyszerűsített önkorm'!E12+'kiadások egyszerűsített óvoda'!E12</f>
        <v>931770</v>
      </c>
    </row>
    <row r="13" spans="1:5" ht="15">
      <c r="A13" s="30" t="s">
        <v>38</v>
      </c>
      <c r="B13" s="29" t="s">
        <v>39</v>
      </c>
      <c r="C13" s="129">
        <f>+'kiadások egyszerűsített önkorm'!C13+'kiadások egyszerűsített óvoda'!C13</f>
        <v>0</v>
      </c>
      <c r="D13" s="129">
        <f>+'kiadások egyszerűsített önkorm'!D13+'kiadások egyszerűsített óvoda'!D13</f>
        <v>0</v>
      </c>
      <c r="E13" s="129">
        <f>+'kiadások egyszerűsített önkorm'!E13+'kiadások egyszerűsített óvoda'!E13</f>
        <v>0</v>
      </c>
    </row>
    <row r="14" spans="1:5" ht="15">
      <c r="A14" s="30" t="s">
        <v>40</v>
      </c>
      <c r="B14" s="29" t="s">
        <v>41</v>
      </c>
      <c r="C14" s="129">
        <f>+'kiadások egyszerűsített önkorm'!C14+'kiadások egyszerűsített óvoda'!C14</f>
        <v>0</v>
      </c>
      <c r="D14" s="129">
        <f>+'kiadások egyszerűsített önkorm'!D14+'kiadások egyszerűsített óvoda'!D14</f>
        <v>0</v>
      </c>
      <c r="E14" s="129">
        <f>+'kiadások egyszerűsített önkorm'!E14+'kiadások egyszerűsített óvoda'!E14</f>
        <v>0</v>
      </c>
    </row>
    <row r="15" spans="1:5" ht="15">
      <c r="A15" s="5" t="s">
        <v>42</v>
      </c>
      <c r="B15" s="29" t="s">
        <v>43</v>
      </c>
      <c r="C15" s="129">
        <f>+'kiadások egyszerűsített önkorm'!C15+'kiadások egyszerűsített óvoda'!C15</f>
        <v>122188</v>
      </c>
      <c r="D15" s="129">
        <f>+'kiadások egyszerűsített önkorm'!D15+'kiadások egyszerűsített óvoda'!D15</f>
        <v>122188</v>
      </c>
      <c r="E15" s="129">
        <f>+'kiadások egyszerűsített önkorm'!E15+'kiadások egyszerűsített óvoda'!E15</f>
        <v>96064</v>
      </c>
    </row>
    <row r="16" spans="1:5" ht="15">
      <c r="A16" s="5" t="s">
        <v>44</v>
      </c>
      <c r="B16" s="29" t="s">
        <v>45</v>
      </c>
      <c r="C16" s="129">
        <f>+'kiadások egyszerűsített önkorm'!C16+'kiadások egyszerűsített óvoda'!C16</f>
        <v>0</v>
      </c>
      <c r="D16" s="129">
        <f>+'kiadások egyszerűsített önkorm'!D16+'kiadások egyszerűsített óvoda'!D16</f>
        <v>0</v>
      </c>
      <c r="E16" s="129">
        <f>+'kiadások egyszerűsített önkorm'!E16+'kiadások egyszerűsített óvoda'!E16</f>
        <v>0</v>
      </c>
    </row>
    <row r="17" spans="1:5" ht="15">
      <c r="A17" s="5" t="s">
        <v>46</v>
      </c>
      <c r="B17" s="29" t="s">
        <v>47</v>
      </c>
      <c r="C17" s="129">
        <f>+'kiadások egyszerűsített önkorm'!C17+'kiadások egyszerűsített óvoda'!C17</f>
        <v>0</v>
      </c>
      <c r="D17" s="129">
        <f>+'kiadások egyszerűsített önkorm'!D17+'kiadások egyszerűsített óvoda'!D17</f>
        <v>0</v>
      </c>
      <c r="E17" s="129">
        <f>+'kiadások egyszerűsített önkorm'!E17+'kiadások egyszerűsített óvoda'!E17</f>
        <v>0</v>
      </c>
    </row>
    <row r="18" spans="1:5" ht="15">
      <c r="A18" s="5" t="s">
        <v>48</v>
      </c>
      <c r="B18" s="29" t="s">
        <v>49</v>
      </c>
      <c r="C18" s="129">
        <f>+'kiadások egyszerűsített önkorm'!C18+'kiadások egyszerűsített óvoda'!C18</f>
        <v>0</v>
      </c>
      <c r="D18" s="129">
        <f>+'kiadások egyszerűsített önkorm'!D18+'kiadások egyszerűsített óvoda'!D18</f>
        <v>0</v>
      </c>
      <c r="E18" s="129">
        <f>+'kiadások egyszerűsített önkorm'!E18+'kiadások egyszerűsített óvoda'!E18</f>
        <v>0</v>
      </c>
    </row>
    <row r="19" spans="1:5" ht="15">
      <c r="A19" s="5" t="s">
        <v>387</v>
      </c>
      <c r="B19" s="29" t="s">
        <v>50</v>
      </c>
      <c r="C19" s="129">
        <f>+'kiadások egyszerűsített önkorm'!C19+'kiadások egyszerűsített óvoda'!C19</f>
        <v>300000</v>
      </c>
      <c r="D19" s="129">
        <f>+'kiadások egyszerűsített önkorm'!D19+'kiadások egyszerűsített óvoda'!D19</f>
        <v>88286</v>
      </c>
      <c r="E19" s="129">
        <f>+'kiadások egyszerűsített önkorm'!E19+'kiadások egyszerűsített óvoda'!E19</f>
        <v>67805</v>
      </c>
    </row>
    <row r="20" spans="1:5" ht="15">
      <c r="A20" s="31" t="s">
        <v>326</v>
      </c>
      <c r="B20" s="32" t="s">
        <v>51</v>
      </c>
      <c r="C20" s="130">
        <f>+'kiadások egyszerűsített önkorm'!C20+'kiadások egyszerűsített óvoda'!C20</f>
        <v>34109100</v>
      </c>
      <c r="D20" s="130">
        <f>+'kiadások egyszerűsített önkorm'!D20+'kiadások egyszerűsített óvoda'!D20</f>
        <v>37445818</v>
      </c>
      <c r="E20" s="130">
        <f>+'kiadások egyszerűsített önkorm'!E20+'kiadások egyszerűsített óvoda'!E20</f>
        <v>37270437</v>
      </c>
    </row>
    <row r="21" spans="1:5" ht="15">
      <c r="A21" s="5" t="s">
        <v>52</v>
      </c>
      <c r="B21" s="29" t="s">
        <v>53</v>
      </c>
      <c r="C21" s="129">
        <f>+'kiadások egyszerűsített önkorm'!C21+'kiadások egyszerűsített óvoda'!C21</f>
        <v>3151600</v>
      </c>
      <c r="D21" s="129">
        <f>+'kiadások egyszerűsített önkorm'!D21+'kiadások egyszerűsített óvoda'!D21</f>
        <v>3151600</v>
      </c>
      <c r="E21" s="129">
        <f>+'kiadások egyszerűsített önkorm'!E21+'kiadások egyszerűsített óvoda'!E21</f>
        <v>3119595</v>
      </c>
    </row>
    <row r="22" spans="1:5" ht="15">
      <c r="A22" s="5" t="s">
        <v>54</v>
      </c>
      <c r="B22" s="29" t="s">
        <v>55</v>
      </c>
      <c r="C22" s="129">
        <f>+'kiadások egyszerűsített önkorm'!C22+'kiadások egyszerűsített óvoda'!C22</f>
        <v>6525000</v>
      </c>
      <c r="D22" s="129">
        <f>+'kiadások egyszerűsített önkorm'!D22+'kiadások egyszerűsített óvoda'!D22</f>
        <v>6561000</v>
      </c>
      <c r="E22" s="129">
        <f>+'kiadások egyszerűsített önkorm'!E22+'kiadások egyszerűsített óvoda'!E22</f>
        <v>5530722</v>
      </c>
    </row>
    <row r="23" spans="1:5" ht="15">
      <c r="A23" s="6" t="s">
        <v>56</v>
      </c>
      <c r="B23" s="29" t="s">
        <v>57</v>
      </c>
      <c r="C23" s="129">
        <f>+'kiadások egyszerűsített önkorm'!C23+'kiadások egyszerűsített óvoda'!C23</f>
        <v>300000</v>
      </c>
      <c r="D23" s="129">
        <f>+'kiadások egyszerűsített önkorm'!D23+'kiadások egyszerűsített óvoda'!D23</f>
        <v>312000</v>
      </c>
      <c r="E23" s="129">
        <f>+'kiadások egyszerűsített önkorm'!E23+'kiadások egyszerűsített óvoda'!E23</f>
        <v>291009</v>
      </c>
    </row>
    <row r="24" spans="1:5" ht="15">
      <c r="A24" s="7" t="s">
        <v>327</v>
      </c>
      <c r="B24" s="32" t="s">
        <v>58</v>
      </c>
      <c r="C24" s="130">
        <f>+'kiadások egyszerűsített önkorm'!C24+'kiadások egyszerűsített óvoda'!C24</f>
        <v>9976600</v>
      </c>
      <c r="D24" s="130">
        <f>+'kiadások egyszerűsített önkorm'!D24+'kiadások egyszerűsített óvoda'!D24</f>
        <v>10024600</v>
      </c>
      <c r="E24" s="130">
        <f>+'kiadások egyszerűsített önkorm'!E24+'kiadások egyszerűsített óvoda'!E24</f>
        <v>8941326</v>
      </c>
    </row>
    <row r="25" spans="1:5" ht="15">
      <c r="A25" s="43" t="s">
        <v>417</v>
      </c>
      <c r="B25" s="44" t="s">
        <v>59</v>
      </c>
      <c r="C25" s="130">
        <f>+'kiadások egyszerűsített önkorm'!C25+'kiadások egyszerűsített óvoda'!C25</f>
        <v>44085700</v>
      </c>
      <c r="D25" s="130">
        <f>+'kiadások egyszerűsített önkorm'!D25+'kiadások egyszerűsített óvoda'!D25</f>
        <v>47470418</v>
      </c>
      <c r="E25" s="130">
        <f>+'kiadások egyszerűsített önkorm'!E25+'kiadások egyszerűsített óvoda'!E25</f>
        <v>46211763</v>
      </c>
    </row>
    <row r="26" spans="1:5" ht="15">
      <c r="A26" s="36" t="s">
        <v>388</v>
      </c>
      <c r="B26" s="44" t="s">
        <v>60</v>
      </c>
      <c r="C26" s="130">
        <f>+'kiadások egyszerűsített önkorm'!C26+'kiadások egyszerűsített óvoda'!C26</f>
        <v>8504287</v>
      </c>
      <c r="D26" s="130">
        <f>+'kiadások egyszerűsített önkorm'!D26+'kiadások egyszerűsített óvoda'!D26</f>
        <v>8754738</v>
      </c>
      <c r="E26" s="130">
        <f>+'kiadások egyszerűsített önkorm'!E26+'kiadások egyszerűsített óvoda'!E26</f>
        <v>8094271</v>
      </c>
    </row>
    <row r="27" spans="1:5" ht="15">
      <c r="A27" s="5" t="s">
        <v>61</v>
      </c>
      <c r="B27" s="29" t="s">
        <v>62</v>
      </c>
      <c r="C27" s="129">
        <f>+'kiadások egyszerűsített önkorm'!C27+'kiadások egyszerűsített óvoda'!C27</f>
        <v>770000</v>
      </c>
      <c r="D27" s="129">
        <f>+'kiadások egyszerűsített önkorm'!D27+'kiadások egyszerűsített óvoda'!D27</f>
        <v>513890</v>
      </c>
      <c r="E27" s="129">
        <f>+'kiadások egyszerűsített önkorm'!E27+'kiadások egyszerűsített óvoda'!E27</f>
        <v>450697</v>
      </c>
    </row>
    <row r="28" spans="1:5" ht="15">
      <c r="A28" s="5" t="s">
        <v>63</v>
      </c>
      <c r="B28" s="29" t="s">
        <v>64</v>
      </c>
      <c r="C28" s="129">
        <f>+'kiadások egyszerűsített önkorm'!C28+'kiadások egyszerűsített óvoda'!C28</f>
        <v>5590000</v>
      </c>
      <c r="D28" s="129">
        <f>+'kiadások egyszerűsített önkorm'!D28+'kiadások egyszerűsített óvoda'!D28</f>
        <v>8041596</v>
      </c>
      <c r="E28" s="129">
        <f>+'kiadások egyszerűsített önkorm'!E28+'kiadások egyszerűsített óvoda'!E28</f>
        <v>7411195</v>
      </c>
    </row>
    <row r="29" spans="1:5" ht="15">
      <c r="A29" s="5" t="s">
        <v>65</v>
      </c>
      <c r="B29" s="29" t="s">
        <v>66</v>
      </c>
      <c r="C29" s="129">
        <f>+'kiadások egyszerűsített önkorm'!C29+'kiadások egyszerűsített óvoda'!C29</f>
        <v>0</v>
      </c>
      <c r="D29" s="129">
        <f>+'kiadások egyszerűsített önkorm'!D29+'kiadások egyszerűsített óvoda'!D29</f>
        <v>0</v>
      </c>
      <c r="E29" s="129">
        <f>+'kiadások egyszerűsített önkorm'!E29+'kiadások egyszerűsített óvoda'!E29</f>
        <v>0</v>
      </c>
    </row>
    <row r="30" spans="1:5" ht="15">
      <c r="A30" s="7" t="s">
        <v>328</v>
      </c>
      <c r="B30" s="32" t="s">
        <v>67</v>
      </c>
      <c r="C30" s="130">
        <f>+'kiadások egyszerűsített önkorm'!C30+'kiadások egyszerűsített óvoda'!C30</f>
        <v>6360000</v>
      </c>
      <c r="D30" s="130">
        <f>+'kiadások egyszerűsített önkorm'!D30+'kiadások egyszerűsített óvoda'!D30</f>
        <v>8555486</v>
      </c>
      <c r="E30" s="130">
        <f>+'kiadások egyszerűsített önkorm'!E30+'kiadások egyszerűsített óvoda'!E30</f>
        <v>7861892</v>
      </c>
    </row>
    <row r="31" spans="1:5" ht="15">
      <c r="A31" s="5" t="s">
        <v>68</v>
      </c>
      <c r="B31" s="29" t="s">
        <v>69</v>
      </c>
      <c r="C31" s="129">
        <f>+'kiadások egyszerűsített önkorm'!C31+'kiadások egyszerűsített óvoda'!C31</f>
        <v>100000</v>
      </c>
      <c r="D31" s="129">
        <f>+'kiadások egyszerűsített önkorm'!D31+'kiadások egyszerűsített óvoda'!D31</f>
        <v>100000</v>
      </c>
      <c r="E31" s="129">
        <f>+'kiadások egyszerűsített önkorm'!E31+'kiadások egyszerűsített óvoda'!E31</f>
        <v>79569</v>
      </c>
    </row>
    <row r="32" spans="1:5" ht="15">
      <c r="A32" s="5" t="s">
        <v>70</v>
      </c>
      <c r="B32" s="29" t="s">
        <v>71</v>
      </c>
      <c r="C32" s="129">
        <f>+'kiadások egyszerűsített önkorm'!C32+'kiadások egyszerűsített óvoda'!C32</f>
        <v>438000</v>
      </c>
      <c r="D32" s="129">
        <f>+'kiadások egyszerűsített önkorm'!D32+'kiadások egyszerűsített óvoda'!D32</f>
        <v>441789</v>
      </c>
      <c r="E32" s="129">
        <f>+'kiadások egyszerűsített önkorm'!E32+'kiadások egyszerűsített óvoda'!E32</f>
        <v>381675</v>
      </c>
    </row>
    <row r="33" spans="1:5" ht="15" customHeight="1">
      <c r="A33" s="7" t="s">
        <v>418</v>
      </c>
      <c r="B33" s="32" t="s">
        <v>72</v>
      </c>
      <c r="C33" s="130">
        <f>+'kiadások egyszerűsített önkorm'!C33+'kiadások egyszerűsített óvoda'!C33</f>
        <v>538000</v>
      </c>
      <c r="D33" s="130">
        <f>+'kiadások egyszerűsített önkorm'!D33+'kiadások egyszerűsített óvoda'!D33</f>
        <v>541789</v>
      </c>
      <c r="E33" s="130">
        <f>+'kiadások egyszerűsített önkorm'!E33+'kiadások egyszerűsített óvoda'!E33</f>
        <v>461244</v>
      </c>
    </row>
    <row r="34" spans="1:5" ht="15">
      <c r="A34" s="5" t="s">
        <v>73</v>
      </c>
      <c r="B34" s="29" t="s">
        <v>74</v>
      </c>
      <c r="C34" s="129">
        <f>+'kiadások egyszerűsített önkorm'!C34+'kiadások egyszerűsített óvoda'!C34</f>
        <v>4320000</v>
      </c>
      <c r="D34" s="129">
        <f>+'kiadások egyszerűsített önkorm'!D34+'kiadások egyszerűsített óvoda'!D34</f>
        <v>4104000</v>
      </c>
      <c r="E34" s="129">
        <f>+'kiadások egyszerűsített önkorm'!E34+'kiadások egyszerűsített óvoda'!E34</f>
        <v>2628285</v>
      </c>
    </row>
    <row r="35" spans="1:5" ht="15">
      <c r="A35" s="5" t="s">
        <v>75</v>
      </c>
      <c r="B35" s="29" t="s">
        <v>76</v>
      </c>
      <c r="C35" s="129">
        <f>+'kiadások egyszerűsített önkorm'!C35+'kiadások egyszerűsített óvoda'!C35</f>
        <v>19630800</v>
      </c>
      <c r="D35" s="129">
        <f>+'kiadások egyszerűsített önkorm'!D35+'kiadások egyszerűsített óvoda'!D35</f>
        <v>18986019</v>
      </c>
      <c r="E35" s="129">
        <f>+'kiadások egyszerűsített önkorm'!E35+'kiadások egyszerűsített óvoda'!E35</f>
        <v>17799563</v>
      </c>
    </row>
    <row r="36" spans="1:5" ht="15">
      <c r="A36" s="5" t="s">
        <v>389</v>
      </c>
      <c r="B36" s="29" t="s">
        <v>77</v>
      </c>
      <c r="C36" s="129">
        <f>+'kiadások egyszerűsített önkorm'!C36+'kiadások egyszerűsített óvoda'!C36</f>
        <v>180000</v>
      </c>
      <c r="D36" s="129">
        <f>+'kiadások egyszerűsített önkorm'!D36+'kiadások egyszerűsített óvoda'!D36</f>
        <v>180000</v>
      </c>
      <c r="E36" s="129">
        <f>+'kiadások egyszerűsített önkorm'!E36+'kiadások egyszerűsített óvoda'!E36</f>
        <v>173040</v>
      </c>
    </row>
    <row r="37" spans="1:5" ht="15">
      <c r="A37" s="5" t="s">
        <v>78</v>
      </c>
      <c r="B37" s="29" t="s">
        <v>79</v>
      </c>
      <c r="C37" s="129">
        <f>+'kiadások egyszerűsített önkorm'!C37+'kiadások egyszerűsített óvoda'!C37</f>
        <v>8460000</v>
      </c>
      <c r="D37" s="129">
        <f>+'kiadások egyszerűsített önkorm'!D37+'kiadások egyszerűsített óvoda'!D37</f>
        <v>5582952</v>
      </c>
      <c r="E37" s="129">
        <f>+'kiadások egyszerűsített önkorm'!E37+'kiadások egyszerűsített óvoda'!E37</f>
        <v>4838132</v>
      </c>
    </row>
    <row r="38" spans="1:5" ht="15">
      <c r="A38" s="9" t="s">
        <v>390</v>
      </c>
      <c r="B38" s="29" t="s">
        <v>80</v>
      </c>
      <c r="C38" s="129">
        <f>+'kiadások egyszerűsített önkorm'!C38+'kiadások egyszerűsített óvoda'!C38</f>
        <v>0</v>
      </c>
      <c r="D38" s="129">
        <f>+'kiadások egyszerűsített önkorm'!D38+'kiadások egyszerűsített óvoda'!D38</f>
        <v>0</v>
      </c>
      <c r="E38" s="129">
        <f>+'kiadások egyszerűsített önkorm'!E38+'kiadások egyszerűsített óvoda'!E38</f>
        <v>0</v>
      </c>
    </row>
    <row r="39" spans="1:5" ht="15">
      <c r="A39" s="6" t="s">
        <v>81</v>
      </c>
      <c r="B39" s="29" t="s">
        <v>82</v>
      </c>
      <c r="C39" s="129">
        <f>+'kiadások egyszerűsített önkorm'!C39+'kiadások egyszerűsített óvoda'!C39</f>
        <v>3000000</v>
      </c>
      <c r="D39" s="129">
        <f>+'kiadások egyszerűsített önkorm'!D39+'kiadások egyszerűsített óvoda'!D39</f>
        <v>3707970</v>
      </c>
      <c r="E39" s="129">
        <f>+'kiadások egyszerűsített önkorm'!E39+'kiadások egyszerűsített óvoda'!E39</f>
        <v>2595470</v>
      </c>
    </row>
    <row r="40" spans="1:5" ht="15">
      <c r="A40" s="5" t="s">
        <v>391</v>
      </c>
      <c r="B40" s="29" t="s">
        <v>83</v>
      </c>
      <c r="C40" s="129">
        <f>+'kiadások egyszerűsített önkorm'!C40+'kiadások egyszerűsített óvoda'!C40</f>
        <v>11725279</v>
      </c>
      <c r="D40" s="129">
        <f>+'kiadások egyszerűsített önkorm'!D40+'kiadások egyszerűsített óvoda'!D40</f>
        <v>15878557</v>
      </c>
      <c r="E40" s="129">
        <f>+'kiadások egyszerűsített önkorm'!E40+'kiadások egyszerűsített óvoda'!E40</f>
        <v>12530856</v>
      </c>
    </row>
    <row r="41" spans="1:5" ht="15">
      <c r="A41" s="7" t="s">
        <v>329</v>
      </c>
      <c r="B41" s="32" t="s">
        <v>84</v>
      </c>
      <c r="C41" s="130">
        <f>+'kiadások egyszerűsített önkorm'!C41+'kiadások egyszerűsített óvoda'!C41</f>
        <v>47316079</v>
      </c>
      <c r="D41" s="130">
        <f>+'kiadások egyszerűsített önkorm'!D41+'kiadások egyszerűsített óvoda'!D41</f>
        <v>48439498</v>
      </c>
      <c r="E41" s="130">
        <f>+'kiadások egyszerűsített önkorm'!E41+'kiadások egyszerűsített óvoda'!E41</f>
        <v>40565346</v>
      </c>
    </row>
    <row r="42" spans="1:5" ht="15">
      <c r="A42" s="5" t="s">
        <v>85</v>
      </c>
      <c r="B42" s="29" t="s">
        <v>86</v>
      </c>
      <c r="C42" s="129">
        <f>+'kiadások egyszerűsített önkorm'!C42+'kiadások egyszerűsített óvoda'!C42</f>
        <v>0</v>
      </c>
      <c r="D42" s="129">
        <f>+'kiadások egyszerűsített önkorm'!D42+'kiadások egyszerűsített óvoda'!D42</f>
        <v>0</v>
      </c>
      <c r="E42" s="129">
        <f>+'kiadások egyszerűsített önkorm'!E42+'kiadások egyszerűsített óvoda'!E42</f>
        <v>0</v>
      </c>
    </row>
    <row r="43" spans="1:5" ht="15">
      <c r="A43" s="5" t="s">
        <v>87</v>
      </c>
      <c r="B43" s="29" t="s">
        <v>88</v>
      </c>
      <c r="C43" s="129">
        <f>+'kiadások egyszerűsített önkorm'!C43+'kiadások egyszerűsített óvoda'!C43</f>
        <v>0</v>
      </c>
      <c r="D43" s="129">
        <f>+'kiadások egyszerűsített önkorm'!D43+'kiadások egyszerűsített óvoda'!D43</f>
        <v>0</v>
      </c>
      <c r="E43" s="129">
        <f>+'kiadások egyszerűsített önkorm'!E43+'kiadások egyszerűsített óvoda'!E43</f>
        <v>0</v>
      </c>
    </row>
    <row r="44" spans="1:5" ht="15">
      <c r="A44" s="7" t="s">
        <v>330</v>
      </c>
      <c r="B44" s="32" t="s">
        <v>89</v>
      </c>
      <c r="C44" s="130">
        <f>+'kiadások egyszerűsített önkorm'!C44+'kiadások egyszerűsített óvoda'!C44</f>
        <v>0</v>
      </c>
      <c r="D44" s="130">
        <f>+'kiadások egyszerűsített önkorm'!D44+'kiadások egyszerűsített óvoda'!D44</f>
        <v>0</v>
      </c>
      <c r="E44" s="130">
        <f>+'kiadások egyszerűsített önkorm'!E44+'kiadások egyszerűsített óvoda'!E44</f>
        <v>0</v>
      </c>
    </row>
    <row r="45" spans="1:5" ht="15">
      <c r="A45" s="5" t="s">
        <v>90</v>
      </c>
      <c r="B45" s="29" t="s">
        <v>91</v>
      </c>
      <c r="C45" s="129">
        <f>+'kiadások egyszerűsített önkorm'!C45+'kiadások egyszerűsített óvoda'!C45</f>
        <v>14537091</v>
      </c>
      <c r="D45" s="129">
        <f>+'kiadások egyszerűsített önkorm'!D45+'kiadások egyszerűsített óvoda'!D45</f>
        <v>14431764</v>
      </c>
      <c r="E45" s="129">
        <f>+'kiadások egyszerűsített önkorm'!E45+'kiadások egyszerűsített óvoda'!E45</f>
        <v>11344032</v>
      </c>
    </row>
    <row r="46" spans="1:5" ht="15">
      <c r="A46" s="5" t="s">
        <v>92</v>
      </c>
      <c r="B46" s="29" t="s">
        <v>93</v>
      </c>
      <c r="C46" s="129">
        <f>+'kiadások egyszerűsített önkorm'!C46+'kiadások egyszerűsített óvoda'!C46</f>
        <v>10148113</v>
      </c>
      <c r="D46" s="129">
        <f>+'kiadások egyszerűsített önkorm'!D46+'kiadások egyszerűsített óvoda'!D46</f>
        <v>6399616</v>
      </c>
      <c r="E46" s="129">
        <f>+'kiadások egyszerűsített önkorm'!E46+'kiadások egyszerűsített óvoda'!E46</f>
        <v>4426113</v>
      </c>
    </row>
    <row r="47" spans="1:5" ht="15">
      <c r="A47" s="5" t="s">
        <v>392</v>
      </c>
      <c r="B47" s="29" t="s">
        <v>94</v>
      </c>
      <c r="C47" s="129">
        <f>+'kiadások egyszerűsített önkorm'!C47+'kiadások egyszerűsített óvoda'!C47</f>
        <v>0</v>
      </c>
      <c r="D47" s="129">
        <f>+'kiadások egyszerűsített önkorm'!D47+'kiadások egyszerűsített óvoda'!D47</f>
        <v>0</v>
      </c>
      <c r="E47" s="129">
        <f>+'kiadások egyszerűsített önkorm'!E47+'kiadások egyszerűsített óvoda'!E47</f>
        <v>0</v>
      </c>
    </row>
    <row r="48" spans="1:5" ht="15">
      <c r="A48" s="5" t="s">
        <v>393</v>
      </c>
      <c r="B48" s="29" t="s">
        <v>95</v>
      </c>
      <c r="C48" s="129">
        <f>+'kiadások egyszerűsített önkorm'!C48+'kiadások egyszerűsített óvoda'!C48</f>
        <v>0</v>
      </c>
      <c r="D48" s="129">
        <f>+'kiadások egyszerűsített önkorm'!D48+'kiadások egyszerűsített óvoda'!D48</f>
        <v>0</v>
      </c>
      <c r="E48" s="129">
        <f>+'kiadások egyszerűsített önkorm'!E48+'kiadások egyszerűsített óvoda'!E48</f>
        <v>0</v>
      </c>
    </row>
    <row r="49" spans="1:5" ht="15">
      <c r="A49" s="5" t="s">
        <v>96</v>
      </c>
      <c r="B49" s="29" t="s">
        <v>97</v>
      </c>
      <c r="C49" s="129">
        <f>+'kiadások egyszerűsített önkorm'!C49+'kiadások egyszerűsített óvoda'!C49</f>
        <v>635000</v>
      </c>
      <c r="D49" s="129">
        <f>+'kiadások egyszerűsített önkorm'!D49+'kiadások egyszerűsített óvoda'!D49</f>
        <v>615198</v>
      </c>
      <c r="E49" s="129">
        <f>+'kiadások egyszerűsített önkorm'!E49+'kiadások egyszerűsített óvoda'!E49</f>
        <v>475428</v>
      </c>
    </row>
    <row r="50" spans="1:5" ht="15">
      <c r="A50" s="7" t="s">
        <v>331</v>
      </c>
      <c r="B50" s="32" t="s">
        <v>98</v>
      </c>
      <c r="C50" s="130">
        <f>+'kiadások egyszerűsített önkorm'!C50+'kiadások egyszerűsített óvoda'!C50</f>
        <v>25320204</v>
      </c>
      <c r="D50" s="130">
        <f>+'kiadások egyszerűsített önkorm'!D50+'kiadások egyszerűsített óvoda'!D50</f>
        <v>21446578</v>
      </c>
      <c r="E50" s="130">
        <f>+'kiadások egyszerűsített önkorm'!E50+'kiadások egyszerűsített óvoda'!E50</f>
        <v>16245573</v>
      </c>
    </row>
    <row r="51" spans="1:5" ht="15">
      <c r="A51" s="36" t="s">
        <v>332</v>
      </c>
      <c r="B51" s="44" t="s">
        <v>99</v>
      </c>
      <c r="C51" s="130">
        <f>+'kiadások egyszerűsített önkorm'!C51+'kiadások egyszerűsített óvoda'!C51</f>
        <v>79534283</v>
      </c>
      <c r="D51" s="130">
        <f>+'kiadások egyszerűsített önkorm'!D51+'kiadások egyszerűsített óvoda'!D51</f>
        <v>78983351</v>
      </c>
      <c r="E51" s="130">
        <f>+'kiadások egyszerűsített önkorm'!E51+'kiadások egyszerűsített óvoda'!E51</f>
        <v>65134055</v>
      </c>
    </row>
    <row r="52" spans="1:5" ht="15">
      <c r="A52" s="12" t="s">
        <v>100</v>
      </c>
      <c r="B52" s="29" t="s">
        <v>101</v>
      </c>
      <c r="C52" s="129">
        <f>+'kiadások egyszerűsített önkorm'!C52+'kiadások egyszerűsített óvoda'!C52</f>
        <v>0</v>
      </c>
      <c r="D52" s="129">
        <f>+'kiadások egyszerűsített önkorm'!D52+'kiadások egyszerűsített óvoda'!D52</f>
        <v>0</v>
      </c>
      <c r="E52" s="129">
        <f>+'kiadások egyszerűsített önkorm'!E52+'kiadások egyszerűsített óvoda'!E52</f>
        <v>0</v>
      </c>
    </row>
    <row r="53" spans="1:5" ht="15">
      <c r="A53" s="12" t="s">
        <v>333</v>
      </c>
      <c r="B53" s="29" t="s">
        <v>102</v>
      </c>
      <c r="C53" s="129">
        <f>+'kiadások egyszerűsített önkorm'!C53+'kiadások egyszerűsített óvoda'!C53</f>
        <v>0</v>
      </c>
      <c r="D53" s="129">
        <f>+'kiadások egyszerűsített önkorm'!D53+'kiadások egyszerűsített óvoda'!D53</f>
        <v>0</v>
      </c>
      <c r="E53" s="129">
        <f>+'kiadások egyszerűsített önkorm'!E53+'kiadások egyszerűsített óvoda'!E53</f>
        <v>0</v>
      </c>
    </row>
    <row r="54" spans="1:5" ht="15">
      <c r="A54" s="16" t="s">
        <v>394</v>
      </c>
      <c r="B54" s="29" t="s">
        <v>103</v>
      </c>
      <c r="C54" s="129">
        <f>+'kiadások egyszerűsített önkorm'!C54+'kiadások egyszerűsített óvoda'!C54</f>
        <v>0</v>
      </c>
      <c r="D54" s="129">
        <f>+'kiadások egyszerűsített önkorm'!D54+'kiadások egyszerűsített óvoda'!D54</f>
        <v>0</v>
      </c>
      <c r="E54" s="129">
        <f>+'kiadások egyszerűsített önkorm'!E54+'kiadások egyszerűsített óvoda'!E54</f>
        <v>0</v>
      </c>
    </row>
    <row r="55" spans="1:5" ht="15">
      <c r="A55" s="16" t="s">
        <v>395</v>
      </c>
      <c r="B55" s="29" t="s">
        <v>104</v>
      </c>
      <c r="C55" s="129">
        <f>+'kiadások egyszerűsített önkorm'!C55+'kiadások egyszerűsített óvoda'!C55</f>
        <v>0</v>
      </c>
      <c r="D55" s="129">
        <f>+'kiadások egyszerűsített önkorm'!D55+'kiadások egyszerűsített óvoda'!D55</f>
        <v>0</v>
      </c>
      <c r="E55" s="129">
        <f>+'kiadások egyszerűsített önkorm'!E55+'kiadások egyszerűsített óvoda'!E55</f>
        <v>0</v>
      </c>
    </row>
    <row r="56" spans="1:5" ht="15">
      <c r="A56" s="16" t="s">
        <v>396</v>
      </c>
      <c r="B56" s="29" t="s">
        <v>105</v>
      </c>
      <c r="C56" s="129">
        <f>+'kiadások egyszerűsített önkorm'!C56+'kiadások egyszerűsített óvoda'!C56</f>
        <v>0</v>
      </c>
      <c r="D56" s="129">
        <f>+'kiadások egyszerűsített önkorm'!D56+'kiadások egyszerűsített óvoda'!D56</f>
        <v>0</v>
      </c>
      <c r="E56" s="129">
        <f>+'kiadások egyszerűsített önkorm'!E56+'kiadások egyszerűsített óvoda'!E56</f>
        <v>0</v>
      </c>
    </row>
    <row r="57" spans="1:5" ht="15">
      <c r="A57" s="12" t="s">
        <v>397</v>
      </c>
      <c r="B57" s="29" t="s">
        <v>106</v>
      </c>
      <c r="C57" s="129">
        <f>+'kiadások egyszerűsített önkorm'!C57+'kiadások egyszerűsített óvoda'!C57</f>
        <v>0</v>
      </c>
      <c r="D57" s="129">
        <f>+'kiadások egyszerűsített önkorm'!D57+'kiadások egyszerűsített óvoda'!D57</f>
        <v>0</v>
      </c>
      <c r="E57" s="129">
        <f>+'kiadások egyszerűsített önkorm'!E57+'kiadások egyszerűsített óvoda'!E57</f>
        <v>0</v>
      </c>
    </row>
    <row r="58" spans="1:5" ht="15">
      <c r="A58" s="12" t="s">
        <v>398</v>
      </c>
      <c r="B58" s="29" t="s">
        <v>107</v>
      </c>
      <c r="C58" s="129">
        <f>+'kiadások egyszerűsített önkorm'!C58+'kiadások egyszerűsített óvoda'!C58</f>
        <v>250000</v>
      </c>
      <c r="D58" s="129">
        <f>+'kiadások egyszerűsített önkorm'!D58+'kiadások egyszerűsített óvoda'!D58</f>
        <v>250000</v>
      </c>
      <c r="E58" s="129">
        <f>+'kiadások egyszerűsített önkorm'!E58+'kiadások egyszerűsített óvoda'!E58</f>
        <v>155000</v>
      </c>
    </row>
    <row r="59" spans="1:5" ht="15">
      <c r="A59" s="12" t="s">
        <v>399</v>
      </c>
      <c r="B59" s="29" t="s">
        <v>108</v>
      </c>
      <c r="C59" s="129">
        <f>+'kiadások egyszerűsített önkorm'!C59+'kiadások egyszerűsített óvoda'!C59</f>
        <v>5000000</v>
      </c>
      <c r="D59" s="129">
        <f>+'kiadások egyszerűsített önkorm'!D59+'kiadások egyszerűsített óvoda'!D59</f>
        <v>6095000</v>
      </c>
      <c r="E59" s="129">
        <f>+'kiadások egyszerűsített önkorm'!E59+'kiadások egyszerűsített óvoda'!E59</f>
        <v>6045000</v>
      </c>
    </row>
    <row r="60" spans="1:5" ht="15">
      <c r="A60" s="41" t="s">
        <v>361</v>
      </c>
      <c r="B60" s="44" t="s">
        <v>109</v>
      </c>
      <c r="C60" s="130">
        <f>+'kiadások egyszerűsített önkorm'!C60+'kiadások egyszerűsített óvoda'!C60</f>
        <v>5250000</v>
      </c>
      <c r="D60" s="130">
        <f>+'kiadások egyszerűsített önkorm'!D60+'kiadások egyszerűsített óvoda'!D60</f>
        <v>6345000</v>
      </c>
      <c r="E60" s="130">
        <f>+'kiadások egyszerűsített önkorm'!E60+'kiadások egyszerűsített óvoda'!E60</f>
        <v>6200000</v>
      </c>
    </row>
    <row r="61" spans="1:5" ht="15">
      <c r="A61" s="11" t="s">
        <v>400</v>
      </c>
      <c r="B61" s="29" t="s">
        <v>110</v>
      </c>
      <c r="C61" s="129">
        <f>+'kiadások egyszerűsített önkorm'!C61+'kiadások egyszerűsített óvoda'!C61</f>
        <v>0</v>
      </c>
      <c r="D61" s="129">
        <f>+'kiadások egyszerűsített önkorm'!D61+'kiadások egyszerűsített óvoda'!D61</f>
        <v>0</v>
      </c>
      <c r="E61" s="129">
        <f>+'kiadások egyszerűsített önkorm'!E61+'kiadások egyszerűsített óvoda'!E61</f>
        <v>0</v>
      </c>
    </row>
    <row r="62" spans="1:5" ht="15">
      <c r="A62" s="11" t="s">
        <v>111</v>
      </c>
      <c r="B62" s="29" t="s">
        <v>112</v>
      </c>
      <c r="C62" s="129">
        <f>+'kiadások egyszerűsített önkorm'!C62+'kiadások egyszerűsített óvoda'!C62</f>
        <v>0</v>
      </c>
      <c r="D62" s="129">
        <f>+'kiadások egyszerűsített önkorm'!D62+'kiadások egyszerűsített óvoda'!D62</f>
        <v>0</v>
      </c>
      <c r="E62" s="129">
        <f>+'kiadások egyszerűsített önkorm'!E62+'kiadások egyszerűsített óvoda'!E62</f>
        <v>0</v>
      </c>
    </row>
    <row r="63" spans="1:5" ht="15">
      <c r="A63" s="11" t="s">
        <v>113</v>
      </c>
      <c r="B63" s="29" t="s">
        <v>114</v>
      </c>
      <c r="C63" s="129">
        <f>+'kiadások egyszerűsített önkorm'!C63+'kiadások egyszerűsített óvoda'!C63</f>
        <v>0</v>
      </c>
      <c r="D63" s="129">
        <f>+'kiadások egyszerűsített önkorm'!D63+'kiadások egyszerűsített óvoda'!D63</f>
        <v>0</v>
      </c>
      <c r="E63" s="129">
        <f>+'kiadások egyszerűsített önkorm'!E63+'kiadások egyszerűsített óvoda'!E63</f>
        <v>0</v>
      </c>
    </row>
    <row r="64" spans="1:5" ht="15">
      <c r="A64" s="11" t="s">
        <v>362</v>
      </c>
      <c r="B64" s="29" t="s">
        <v>115</v>
      </c>
      <c r="C64" s="129">
        <f>+'kiadások egyszerűsített önkorm'!C64+'kiadások egyszerűsített óvoda'!C64</f>
        <v>0</v>
      </c>
      <c r="D64" s="129">
        <f>+'kiadások egyszerűsített önkorm'!D64+'kiadások egyszerűsített óvoda'!D64</f>
        <v>0</v>
      </c>
      <c r="E64" s="129">
        <f>+'kiadások egyszerűsített önkorm'!E64+'kiadások egyszerűsített óvoda'!E64</f>
        <v>0</v>
      </c>
    </row>
    <row r="65" spans="1:5" ht="15">
      <c r="A65" s="11" t="s">
        <v>401</v>
      </c>
      <c r="B65" s="29" t="s">
        <v>116</v>
      </c>
      <c r="C65" s="129">
        <f>+'kiadások egyszerűsített önkorm'!C65+'kiadások egyszerűsített óvoda'!C65</f>
        <v>0</v>
      </c>
      <c r="D65" s="129">
        <f>+'kiadások egyszerűsített önkorm'!D65+'kiadások egyszerűsített óvoda'!D65</f>
        <v>0</v>
      </c>
      <c r="E65" s="129">
        <f>+'kiadások egyszerűsített önkorm'!E65+'kiadások egyszerűsített óvoda'!E65</f>
        <v>0</v>
      </c>
    </row>
    <row r="66" spans="1:5" ht="15">
      <c r="A66" s="11" t="s">
        <v>364</v>
      </c>
      <c r="B66" s="29" t="s">
        <v>117</v>
      </c>
      <c r="C66" s="129">
        <f>+'kiadások egyszerűsített önkorm'!C66+'kiadások egyszerűsített óvoda'!C66</f>
        <v>6237981</v>
      </c>
      <c r="D66" s="129">
        <f>+'kiadások egyszerűsített önkorm'!D66+'kiadások egyszerűsített óvoda'!D66</f>
        <v>6918951</v>
      </c>
      <c r="E66" s="129">
        <f>+'kiadások egyszerűsített önkorm'!E66+'kiadások egyszerűsített óvoda'!E66</f>
        <v>6918541</v>
      </c>
    </row>
    <row r="67" spans="1:5" ht="15">
      <c r="A67" s="11" t="s">
        <v>402</v>
      </c>
      <c r="B67" s="29" t="s">
        <v>118</v>
      </c>
      <c r="C67" s="129">
        <f>+'kiadások egyszerűsített önkorm'!C67+'kiadások egyszerűsített óvoda'!C67</f>
        <v>0</v>
      </c>
      <c r="D67" s="129">
        <f>+'kiadások egyszerűsített önkorm'!D67+'kiadások egyszerűsített óvoda'!D67</f>
        <v>0</v>
      </c>
      <c r="E67" s="129">
        <f>+'kiadások egyszerűsített önkorm'!E67+'kiadások egyszerűsített óvoda'!E67</f>
        <v>0</v>
      </c>
    </row>
    <row r="68" spans="1:5" ht="15">
      <c r="A68" s="11" t="s">
        <v>403</v>
      </c>
      <c r="B68" s="29" t="s">
        <v>119</v>
      </c>
      <c r="C68" s="129">
        <f>+'kiadások egyszerűsített önkorm'!C68+'kiadások egyszerűsített óvoda'!C68</f>
        <v>0</v>
      </c>
      <c r="D68" s="129">
        <f>+'kiadások egyszerűsített önkorm'!D68+'kiadások egyszerűsített óvoda'!D68</f>
        <v>0</v>
      </c>
      <c r="E68" s="129">
        <f>+'kiadások egyszerűsített önkorm'!E68+'kiadások egyszerűsített óvoda'!E68</f>
        <v>0</v>
      </c>
    </row>
    <row r="69" spans="1:5" ht="15">
      <c r="A69" s="11" t="s">
        <v>120</v>
      </c>
      <c r="B69" s="29" t="s">
        <v>121</v>
      </c>
      <c r="C69" s="129">
        <f>+'kiadások egyszerűsített önkorm'!C69+'kiadások egyszerűsített óvoda'!C69</f>
        <v>0</v>
      </c>
      <c r="D69" s="129">
        <f>+'kiadások egyszerűsített önkorm'!D69+'kiadások egyszerűsített óvoda'!D69</f>
        <v>0</v>
      </c>
      <c r="E69" s="129">
        <f>+'kiadások egyszerűsített önkorm'!E69+'kiadások egyszerűsített óvoda'!E69</f>
        <v>0</v>
      </c>
    </row>
    <row r="70" spans="1:5" ht="15">
      <c r="A70" s="19" t="s">
        <v>122</v>
      </c>
      <c r="B70" s="29" t="s">
        <v>123</v>
      </c>
      <c r="C70" s="129">
        <f>+'kiadások egyszerűsített önkorm'!C70+'kiadások egyszerűsített óvoda'!C70</f>
        <v>0</v>
      </c>
      <c r="D70" s="129">
        <f>+'kiadások egyszerűsített önkorm'!D70+'kiadások egyszerűsített óvoda'!D70</f>
        <v>0</v>
      </c>
      <c r="E70" s="129">
        <f>+'kiadások egyszerűsített önkorm'!E70+'kiadások egyszerűsített óvoda'!E70</f>
        <v>0</v>
      </c>
    </row>
    <row r="71" spans="1:5" ht="15">
      <c r="A71" s="11" t="s">
        <v>404</v>
      </c>
      <c r="B71" s="29" t="s">
        <v>124</v>
      </c>
      <c r="C71" s="129">
        <f>+'kiadások egyszerűsített önkorm'!C71+'kiadások egyszerűsített óvoda'!C71</f>
        <v>2170000</v>
      </c>
      <c r="D71" s="129">
        <f>+'kiadások egyszerűsített önkorm'!D71+'kiadások egyszerűsített óvoda'!D71</f>
        <v>2177418</v>
      </c>
      <c r="E71" s="129">
        <f>+'kiadások egyszerűsített önkorm'!E71+'kiadások egyszerűsített óvoda'!E71</f>
        <v>1957582</v>
      </c>
    </row>
    <row r="72" spans="1:5" ht="15">
      <c r="A72" s="19" t="s">
        <v>584</v>
      </c>
      <c r="B72" s="29" t="s">
        <v>839</v>
      </c>
      <c r="C72" s="129">
        <f>+'kiadások egyszerűsített önkorm'!C72+'kiadások egyszerűsített óvoda'!C72</f>
        <v>20288816</v>
      </c>
      <c r="D72" s="129">
        <f>+'kiadások egyszerűsített önkorm'!D72+'kiadások egyszerűsített óvoda'!D72</f>
        <v>26501903</v>
      </c>
      <c r="E72" s="129">
        <f>+'kiadások egyszerűsített önkorm'!E72+'kiadások egyszerűsített óvoda'!E72</f>
        <v>0</v>
      </c>
    </row>
    <row r="73" spans="1:5" ht="15">
      <c r="A73" s="19" t="s">
        <v>585</v>
      </c>
      <c r="B73" s="29" t="s">
        <v>839</v>
      </c>
      <c r="C73" s="129">
        <f>+'kiadások egyszerűsített önkorm'!C73+'kiadások egyszerűsített óvoda'!C73</f>
        <v>0</v>
      </c>
      <c r="D73" s="129">
        <f>+'kiadások egyszerűsített önkorm'!D73+'kiadások egyszerűsített óvoda'!D73</f>
        <v>0</v>
      </c>
      <c r="E73" s="129">
        <f>+'kiadások egyszerűsített önkorm'!E73+'kiadások egyszerűsített óvoda'!E73</f>
        <v>0</v>
      </c>
    </row>
    <row r="74" spans="1:5" ht="15">
      <c r="A74" s="41" t="s">
        <v>367</v>
      </c>
      <c r="B74" s="44" t="s">
        <v>125</v>
      </c>
      <c r="C74" s="130">
        <f>+'kiadások egyszerűsített önkorm'!C74+'kiadások egyszerűsített óvoda'!C74</f>
        <v>28696797</v>
      </c>
      <c r="D74" s="130">
        <f>+'kiadások egyszerűsített önkorm'!D74+'kiadások egyszerűsített óvoda'!D74</f>
        <v>35598272</v>
      </c>
      <c r="E74" s="130">
        <f>+'kiadások egyszerűsített önkorm'!E74+'kiadások egyszerűsített óvoda'!E74</f>
        <v>8876123</v>
      </c>
    </row>
    <row r="75" spans="1:5" ht="15.75">
      <c r="A75" s="94" t="s">
        <v>530</v>
      </c>
      <c r="B75" s="95"/>
      <c r="C75" s="190">
        <f>+'kiadások egyszerűsített önkorm'!C75+'kiadások egyszerűsített óvoda'!C75</f>
        <v>166071067</v>
      </c>
      <c r="D75" s="190">
        <f>+'kiadások egyszerűsített önkorm'!D75+'kiadások egyszerűsített óvoda'!D75</f>
        <v>177103779</v>
      </c>
      <c r="E75" s="190">
        <f>+'kiadások egyszerűsített önkorm'!E75+'kiadások egyszerűsített óvoda'!E75</f>
        <v>134468212</v>
      </c>
    </row>
    <row r="76" spans="1:5" ht="15">
      <c r="A76" s="33" t="s">
        <v>126</v>
      </c>
      <c r="B76" s="29" t="s">
        <v>127</v>
      </c>
      <c r="C76" s="129">
        <f>+'kiadások egyszerűsített önkorm'!C76+'kiadások egyszerűsített óvoda'!C76</f>
        <v>0</v>
      </c>
      <c r="D76" s="129">
        <f>+'kiadások egyszerűsített önkorm'!D76+'kiadások egyszerűsített óvoda'!D76</f>
        <v>2180186</v>
      </c>
      <c r="E76" s="129">
        <f>+'kiadások egyszerűsített önkorm'!E76+'kiadások egyszerűsített óvoda'!E76</f>
        <v>2180186</v>
      </c>
    </row>
    <row r="77" spans="1:5" ht="15">
      <c r="A77" s="33" t="s">
        <v>405</v>
      </c>
      <c r="B77" s="29" t="s">
        <v>128</v>
      </c>
      <c r="C77" s="129">
        <f>+'kiadások egyszerűsített önkorm'!C77+'kiadások egyszerűsített óvoda'!C77</f>
        <v>15763431</v>
      </c>
      <c r="D77" s="129">
        <f>+'kiadások egyszerűsített önkorm'!D77+'kiadások egyszerűsített óvoda'!D77</f>
        <v>26853729</v>
      </c>
      <c r="E77" s="129">
        <f>+'kiadások egyszerűsített önkorm'!E77+'kiadások egyszerűsített óvoda'!E77</f>
        <v>17482672</v>
      </c>
    </row>
    <row r="78" spans="1:5" ht="15">
      <c r="A78" s="33" t="s">
        <v>129</v>
      </c>
      <c r="B78" s="29" t="s">
        <v>130</v>
      </c>
      <c r="C78" s="129">
        <f>+'kiadások egyszerűsített önkorm'!C78+'kiadások egyszerűsített óvoda'!C78</f>
        <v>0</v>
      </c>
      <c r="D78" s="129">
        <f>+'kiadások egyszerűsített önkorm'!D78+'kiadások egyszerűsített óvoda'!D78</f>
        <v>629400</v>
      </c>
      <c r="E78" s="129">
        <f>+'kiadások egyszerűsített önkorm'!E78+'kiadások egyszerűsített óvoda'!E78</f>
        <v>622935</v>
      </c>
    </row>
    <row r="79" spans="1:5" ht="15">
      <c r="A79" s="33" t="s">
        <v>131</v>
      </c>
      <c r="B79" s="29" t="s">
        <v>132</v>
      </c>
      <c r="C79" s="129">
        <f>+'kiadások egyszerűsített önkorm'!C79+'kiadások egyszerűsített óvoda'!C79</f>
        <v>720000</v>
      </c>
      <c r="D79" s="129">
        <f>+'kiadások egyszerűsített önkorm'!D79+'kiadások egyszerűsített óvoda'!D79</f>
        <v>1460732</v>
      </c>
      <c r="E79" s="129">
        <f>+'kiadások egyszerűsített önkorm'!E79+'kiadások egyszerűsített óvoda'!E79</f>
        <v>1399359</v>
      </c>
    </row>
    <row r="80" spans="1:5" ht="15">
      <c r="A80" s="6" t="s">
        <v>133</v>
      </c>
      <c r="B80" s="29" t="s">
        <v>134</v>
      </c>
      <c r="C80" s="129">
        <f>+'kiadások egyszerűsített önkorm'!C80+'kiadások egyszerűsített óvoda'!C80</f>
        <v>0</v>
      </c>
      <c r="D80" s="129">
        <f>+'kiadások egyszerűsített önkorm'!D80+'kiadások egyszerűsített óvoda'!D80</f>
        <v>0</v>
      </c>
      <c r="E80" s="129">
        <f>+'kiadások egyszerűsített önkorm'!E80+'kiadások egyszerűsített óvoda'!E80</f>
        <v>0</v>
      </c>
    </row>
    <row r="81" spans="1:5" ht="15">
      <c r="A81" s="6" t="s">
        <v>135</v>
      </c>
      <c r="B81" s="29" t="s">
        <v>136</v>
      </c>
      <c r="C81" s="129">
        <f>+'kiadások egyszerűsített önkorm'!C81+'kiadások egyszerűsített óvoda'!C81</f>
        <v>0</v>
      </c>
      <c r="D81" s="129">
        <f>+'kiadások egyszerűsített önkorm'!D81+'kiadások egyszerűsített óvoda'!D81</f>
        <v>0</v>
      </c>
      <c r="E81" s="129">
        <f>+'kiadások egyszerűsített önkorm'!E81+'kiadások egyszerűsített óvoda'!E81</f>
        <v>0</v>
      </c>
    </row>
    <row r="82" spans="1:5" ht="15">
      <c r="A82" s="6" t="s">
        <v>137</v>
      </c>
      <c r="B82" s="29" t="s">
        <v>138</v>
      </c>
      <c r="C82" s="129">
        <f>+'kiadások egyszerűsített önkorm'!C82+'kiadások egyszerűsített óvoda'!C82</f>
        <v>257985</v>
      </c>
      <c r="D82" s="129">
        <f>+'kiadások egyszerűsített önkorm'!D82+'kiadások egyszerűsített óvoda'!D82</f>
        <v>1597838</v>
      </c>
      <c r="E82" s="129">
        <f>+'kiadások egyszerűsített önkorm'!E82+'kiadások egyszerűsített óvoda'!E82</f>
        <v>1520754</v>
      </c>
    </row>
    <row r="83" spans="1:5" ht="15">
      <c r="A83" s="42" t="s">
        <v>369</v>
      </c>
      <c r="B83" s="44" t="s">
        <v>139</v>
      </c>
      <c r="C83" s="130">
        <f>+'kiadások egyszerűsített önkorm'!C83+'kiadások egyszerűsített óvoda'!C83</f>
        <v>16741416</v>
      </c>
      <c r="D83" s="130">
        <f>+'kiadások egyszerűsített önkorm'!D83+'kiadások egyszerűsített óvoda'!D83</f>
        <v>32721885</v>
      </c>
      <c r="E83" s="130">
        <f>+'kiadások egyszerűsített önkorm'!E83+'kiadások egyszerűsített óvoda'!E83</f>
        <v>23205906</v>
      </c>
    </row>
    <row r="84" spans="1:5" ht="15">
      <c r="A84" s="12" t="s">
        <v>140</v>
      </c>
      <c r="B84" s="29" t="s">
        <v>141</v>
      </c>
      <c r="C84" s="129">
        <f>+'kiadások egyszerűsített önkorm'!C84+'kiadások egyszerűsített óvoda'!C84</f>
        <v>32182014</v>
      </c>
      <c r="D84" s="129">
        <f>+'kiadások egyszerűsített önkorm'!D84+'kiadások egyszerűsített óvoda'!D84</f>
        <v>40752091</v>
      </c>
      <c r="E84" s="129">
        <f>+'kiadások egyszerűsített önkorm'!E84+'kiadások egyszerűsített óvoda'!E84</f>
        <v>9603365</v>
      </c>
    </row>
    <row r="85" spans="1:5" ht="15">
      <c r="A85" s="12" t="s">
        <v>142</v>
      </c>
      <c r="B85" s="29" t="s">
        <v>143</v>
      </c>
      <c r="C85" s="129">
        <f>+'kiadások egyszerűsített önkorm'!C85+'kiadások egyszerűsített óvoda'!C85</f>
        <v>8689144</v>
      </c>
      <c r="D85" s="129">
        <f>+'kiadások egyszerűsített önkorm'!D85+'kiadások egyszerűsített óvoda'!D85</f>
        <v>9732736</v>
      </c>
      <c r="E85" s="129">
        <f>+'kiadások egyszerűsített önkorm'!E85+'kiadások egyszerűsített óvoda'!E85</f>
        <v>2592908</v>
      </c>
    </row>
    <row r="86" spans="1:5" ht="15">
      <c r="A86" s="12" t="s">
        <v>144</v>
      </c>
      <c r="B86" s="29" t="s">
        <v>145</v>
      </c>
      <c r="C86" s="129">
        <f>+'kiadások egyszerűsített önkorm'!C86+'kiadások egyszerűsített óvoda'!C86</f>
        <v>0</v>
      </c>
      <c r="D86" s="129">
        <f>+'kiadások egyszerűsített önkorm'!D86+'kiadások egyszerűsített óvoda'!D86</f>
        <v>0</v>
      </c>
      <c r="E86" s="129">
        <f>+'kiadások egyszerűsített önkorm'!E86+'kiadások egyszerűsített óvoda'!E86</f>
        <v>0</v>
      </c>
    </row>
    <row r="87" spans="1:5" ht="15">
      <c r="A87" s="12" t="s">
        <v>146</v>
      </c>
      <c r="B87" s="29" t="s">
        <v>147</v>
      </c>
      <c r="C87" s="129">
        <f>+'kiadások egyszerűsített önkorm'!C87+'kiadások egyszerűsített óvoda'!C87</f>
        <v>0</v>
      </c>
      <c r="D87" s="129">
        <f>+'kiadások egyszerűsített önkorm'!D87+'kiadások egyszerűsített óvoda'!D87</f>
        <v>0</v>
      </c>
      <c r="E87" s="129">
        <f>+'kiadások egyszerűsített önkorm'!E87+'kiadások egyszerűsített óvoda'!E87</f>
        <v>0</v>
      </c>
    </row>
    <row r="88" spans="1:5" ht="15">
      <c r="A88" s="41" t="s">
        <v>370</v>
      </c>
      <c r="B88" s="44" t="s">
        <v>148</v>
      </c>
      <c r="C88" s="130">
        <f>+'kiadások egyszerűsített önkorm'!C88+'kiadások egyszerűsített óvoda'!C88</f>
        <v>40871158</v>
      </c>
      <c r="D88" s="130">
        <f>+'kiadások egyszerűsített önkorm'!D88+'kiadások egyszerűsített óvoda'!D88</f>
        <v>50484827</v>
      </c>
      <c r="E88" s="130">
        <f>+'kiadások egyszerűsített önkorm'!E88+'kiadások egyszerűsített óvoda'!E88</f>
        <v>12196273</v>
      </c>
    </row>
    <row r="89" spans="1:5" ht="15">
      <c r="A89" s="12" t="s">
        <v>149</v>
      </c>
      <c r="B89" s="29" t="s">
        <v>150</v>
      </c>
      <c r="C89" s="129">
        <f>+'kiadások egyszerűsített önkorm'!C89+'kiadások egyszerűsített óvoda'!C89</f>
        <v>0</v>
      </c>
      <c r="D89" s="129">
        <f>+'kiadások egyszerűsített önkorm'!D89+'kiadások egyszerűsített óvoda'!D89</f>
        <v>0</v>
      </c>
      <c r="E89" s="129">
        <f>+'kiadások egyszerűsített önkorm'!E89+'kiadások egyszerűsített óvoda'!E89</f>
        <v>0</v>
      </c>
    </row>
    <row r="90" spans="1:5" ht="15">
      <c r="A90" s="12" t="s">
        <v>406</v>
      </c>
      <c r="B90" s="29" t="s">
        <v>151</v>
      </c>
      <c r="C90" s="129">
        <f>+'kiadások egyszerűsített önkorm'!C90+'kiadások egyszerűsített óvoda'!C90</f>
        <v>0</v>
      </c>
      <c r="D90" s="129">
        <f>+'kiadások egyszerűsített önkorm'!D90+'kiadások egyszerűsített óvoda'!D90</f>
        <v>0</v>
      </c>
      <c r="E90" s="129">
        <f>+'kiadások egyszerűsített önkorm'!E90+'kiadások egyszerűsített óvoda'!E90</f>
        <v>0</v>
      </c>
    </row>
    <row r="91" spans="1:5" ht="15">
      <c r="A91" s="12" t="s">
        <v>407</v>
      </c>
      <c r="B91" s="29" t="s">
        <v>152</v>
      </c>
      <c r="C91" s="129">
        <f>+'kiadások egyszerűsített önkorm'!C91+'kiadások egyszerűsített óvoda'!C91</f>
        <v>0</v>
      </c>
      <c r="D91" s="129">
        <f>+'kiadások egyszerűsített önkorm'!D91+'kiadások egyszerűsített óvoda'!D91</f>
        <v>0</v>
      </c>
      <c r="E91" s="129">
        <f>+'kiadások egyszerűsített önkorm'!E91+'kiadások egyszerűsített óvoda'!E91</f>
        <v>0</v>
      </c>
    </row>
    <row r="92" spans="1:5" ht="15">
      <c r="A92" s="12" t="s">
        <v>408</v>
      </c>
      <c r="B92" s="29" t="s">
        <v>153</v>
      </c>
      <c r="C92" s="129">
        <f>+'kiadások egyszerűsített önkorm'!C92+'kiadások egyszerűsített óvoda'!C92</f>
        <v>8002301</v>
      </c>
      <c r="D92" s="129">
        <f>+'kiadások egyszerűsített önkorm'!D92+'kiadások egyszerűsített óvoda'!D92</f>
        <v>8002301</v>
      </c>
      <c r="E92" s="129">
        <f>+'kiadások egyszerűsített önkorm'!E92+'kiadások egyszerűsített óvoda'!E92</f>
        <v>0</v>
      </c>
    </row>
    <row r="93" spans="1:5" ht="15">
      <c r="A93" s="12" t="s">
        <v>409</v>
      </c>
      <c r="B93" s="29" t="s">
        <v>154</v>
      </c>
      <c r="C93" s="129">
        <f>+'kiadások egyszerűsített önkorm'!C93+'kiadások egyszerűsített óvoda'!C93</f>
        <v>0</v>
      </c>
      <c r="D93" s="129">
        <f>+'kiadások egyszerűsített önkorm'!D93+'kiadások egyszerűsített óvoda'!D93</f>
        <v>0</v>
      </c>
      <c r="E93" s="129">
        <f>+'kiadások egyszerűsített önkorm'!E93+'kiadások egyszerűsített óvoda'!E93</f>
        <v>0</v>
      </c>
    </row>
    <row r="94" spans="1:5" ht="15">
      <c r="A94" s="12" t="s">
        <v>410</v>
      </c>
      <c r="B94" s="29" t="s">
        <v>155</v>
      </c>
      <c r="C94" s="129">
        <f>+'kiadások egyszerűsített önkorm'!C94+'kiadások egyszerűsített óvoda'!C94</f>
        <v>0</v>
      </c>
      <c r="D94" s="129">
        <f>+'kiadások egyszerűsített önkorm'!D94+'kiadások egyszerűsített óvoda'!D94</f>
        <v>0</v>
      </c>
      <c r="E94" s="129">
        <f>+'kiadások egyszerűsített önkorm'!E94+'kiadások egyszerűsített óvoda'!E94</f>
        <v>0</v>
      </c>
    </row>
    <row r="95" spans="1:5" ht="15">
      <c r="A95" s="12" t="s">
        <v>156</v>
      </c>
      <c r="B95" s="29" t="s">
        <v>157</v>
      </c>
      <c r="C95" s="129">
        <f>+'kiadások egyszerűsített önkorm'!C95+'kiadások egyszerűsített óvoda'!C95</f>
        <v>0</v>
      </c>
      <c r="D95" s="129">
        <f>+'kiadások egyszerűsített önkorm'!D95+'kiadások egyszerűsített óvoda'!D95</f>
        <v>0</v>
      </c>
      <c r="E95" s="129">
        <f>+'kiadások egyszerűsített önkorm'!E95+'kiadások egyszerűsített óvoda'!E95</f>
        <v>0</v>
      </c>
    </row>
    <row r="96" spans="1:5" ht="15">
      <c r="A96" s="12" t="s">
        <v>411</v>
      </c>
      <c r="B96" s="29" t="s">
        <v>158</v>
      </c>
      <c r="C96" s="129">
        <f>+'kiadások egyszerűsített önkorm'!C96+'kiadások egyszerűsített óvoda'!C96</f>
        <v>0</v>
      </c>
      <c r="D96" s="129">
        <f>+'kiadások egyszerűsített önkorm'!D96+'kiadások egyszerűsített óvoda'!D96</f>
        <v>0</v>
      </c>
      <c r="E96" s="129">
        <f>+'kiadások egyszerűsített önkorm'!E96+'kiadások egyszerűsített óvoda'!E96</f>
        <v>0</v>
      </c>
    </row>
    <row r="97" spans="1:5" ht="15">
      <c r="A97" s="41" t="s">
        <v>371</v>
      </c>
      <c r="B97" s="44" t="s">
        <v>159</v>
      </c>
      <c r="C97" s="130">
        <f>+'kiadások egyszerűsített önkorm'!C97+'kiadások egyszerűsített óvoda'!C97</f>
        <v>8002301</v>
      </c>
      <c r="D97" s="130">
        <f>+'kiadások egyszerűsített önkorm'!D97+'kiadások egyszerűsített óvoda'!D97</f>
        <v>8002301</v>
      </c>
      <c r="E97" s="130">
        <f>+'kiadások egyszerűsített önkorm'!E97+'kiadások egyszerűsített óvoda'!E97</f>
        <v>0</v>
      </c>
    </row>
    <row r="98" spans="1:5" ht="15.75">
      <c r="A98" s="94" t="s">
        <v>529</v>
      </c>
      <c r="B98" s="95"/>
      <c r="C98" s="190">
        <f>+'kiadások egyszerűsített önkorm'!C98+'kiadások egyszerűsített óvoda'!C98</f>
        <v>65614875</v>
      </c>
      <c r="D98" s="190">
        <f>+'kiadások egyszerűsített önkorm'!D98+'kiadások egyszerűsített óvoda'!D98</f>
        <v>91209013</v>
      </c>
      <c r="E98" s="190">
        <f>+'kiadások egyszerűsített önkorm'!E98+'kiadások egyszerűsített óvoda'!E98</f>
        <v>35402179</v>
      </c>
    </row>
    <row r="99" spans="1:5" ht="15.75">
      <c r="A99" s="97" t="s">
        <v>419</v>
      </c>
      <c r="B99" s="98" t="s">
        <v>160</v>
      </c>
      <c r="C99" s="191">
        <f>+'kiadások egyszerűsített önkorm'!C99+'kiadások egyszerűsített óvoda'!C99</f>
        <v>231685942</v>
      </c>
      <c r="D99" s="191">
        <f>+'kiadások egyszerűsített önkorm'!D99+'kiadások egyszerűsített óvoda'!D99</f>
        <v>268360792</v>
      </c>
      <c r="E99" s="191">
        <f>+'kiadások egyszerűsített önkorm'!E99+'kiadások egyszerűsített óvoda'!E99</f>
        <v>169918391</v>
      </c>
    </row>
    <row r="100" spans="1:24" ht="15">
      <c r="A100" s="12" t="s">
        <v>412</v>
      </c>
      <c r="B100" s="5" t="s">
        <v>161</v>
      </c>
      <c r="C100" s="129">
        <f>+'kiadások egyszerűsített önkorm'!C100+'kiadások egyszerűsített óvoda'!C100</f>
        <v>0</v>
      </c>
      <c r="D100" s="129">
        <f>+'kiadások egyszerűsített önkorm'!D100+'kiadások egyszerűsített óvoda'!D100</f>
        <v>0</v>
      </c>
      <c r="E100" s="129">
        <f>+'kiadások egyszerűsített önkorm'!E100+'kiadások egyszerűsített óvoda'!E100</f>
        <v>0</v>
      </c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2"/>
      <c r="X100" s="22"/>
    </row>
    <row r="101" spans="1:24" ht="15">
      <c r="A101" s="12" t="s">
        <v>164</v>
      </c>
      <c r="B101" s="5" t="s">
        <v>165</v>
      </c>
      <c r="C101" s="129">
        <f>+'kiadások egyszerűsített önkorm'!C101+'kiadások egyszerűsített óvoda'!C101</f>
        <v>0</v>
      </c>
      <c r="D101" s="129">
        <f>+'kiadások egyszerűsített önkorm'!D101+'kiadások egyszerűsített óvoda'!D101</f>
        <v>0</v>
      </c>
      <c r="E101" s="129">
        <f>+'kiadások egyszerűsített önkorm'!E101+'kiadások egyszerűsített óvoda'!E101</f>
        <v>0</v>
      </c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2"/>
      <c r="X101" s="22"/>
    </row>
    <row r="102" spans="1:24" ht="15">
      <c r="A102" s="12" t="s">
        <v>413</v>
      </c>
      <c r="B102" s="5" t="s">
        <v>166</v>
      </c>
      <c r="C102" s="129">
        <f>+'kiadások egyszerűsített önkorm'!C102+'kiadások egyszerűsített óvoda'!C102</f>
        <v>0</v>
      </c>
      <c r="D102" s="129">
        <f>+'kiadások egyszerűsített önkorm'!D102+'kiadások egyszerűsített óvoda'!D102</f>
        <v>0</v>
      </c>
      <c r="E102" s="129">
        <f>+'kiadások egyszerűsített önkorm'!E102+'kiadások egyszerűsített óvoda'!E102</f>
        <v>0</v>
      </c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2"/>
      <c r="X102" s="22"/>
    </row>
    <row r="103" spans="1:24" ht="15">
      <c r="A103" s="14" t="s">
        <v>376</v>
      </c>
      <c r="B103" s="7" t="s">
        <v>168</v>
      </c>
      <c r="C103" s="130">
        <f>+'kiadások egyszerűsített önkorm'!C103+'kiadások egyszerűsített óvoda'!C103</f>
        <v>0</v>
      </c>
      <c r="D103" s="130">
        <f>+'kiadások egyszerűsített önkorm'!D103+'kiadások egyszerűsített óvoda'!D103</f>
        <v>0</v>
      </c>
      <c r="E103" s="130">
        <f>+'kiadások egyszerűsített önkorm'!E103+'kiadások egyszerűsített óvoda'!E103</f>
        <v>0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2"/>
      <c r="X103" s="22"/>
    </row>
    <row r="104" spans="1:24" ht="15">
      <c r="A104" s="34" t="s">
        <v>414</v>
      </c>
      <c r="B104" s="5" t="s">
        <v>169</v>
      </c>
      <c r="C104" s="129">
        <f>+'kiadások egyszerűsített önkorm'!C104+'kiadások egyszerűsített óvoda'!C104</f>
        <v>0</v>
      </c>
      <c r="D104" s="129">
        <f>+'kiadások egyszerűsített önkorm'!D104+'kiadások egyszerűsített óvoda'!D104</f>
        <v>0</v>
      </c>
      <c r="E104" s="129">
        <f>+'kiadások egyszerűsített önkorm'!E104+'kiadások egyszerűsített óvoda'!E104</f>
        <v>0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2"/>
      <c r="X104" s="22"/>
    </row>
    <row r="105" spans="1:24" ht="15">
      <c r="A105" s="34" t="s">
        <v>382</v>
      </c>
      <c r="B105" s="5" t="s">
        <v>172</v>
      </c>
      <c r="C105" s="129">
        <f>+'kiadások egyszerűsített önkorm'!C105+'kiadások egyszerűsített óvoda'!C105</f>
        <v>0</v>
      </c>
      <c r="D105" s="129">
        <f>+'kiadások egyszerűsített önkorm'!D105+'kiadások egyszerűsített óvoda'!D105</f>
        <v>0</v>
      </c>
      <c r="E105" s="129">
        <f>+'kiadások egyszerűsített önkorm'!E105+'kiadások egyszerűsített óvoda'!E105</f>
        <v>0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2"/>
      <c r="X105" s="22"/>
    </row>
    <row r="106" spans="1:24" ht="15">
      <c r="A106" s="12" t="s">
        <v>173</v>
      </c>
      <c r="B106" s="5" t="s">
        <v>174</v>
      </c>
      <c r="C106" s="129">
        <f>+'kiadások egyszerűsített önkorm'!C106+'kiadások egyszerűsített óvoda'!C106</f>
        <v>0</v>
      </c>
      <c r="D106" s="129">
        <f>+'kiadások egyszerűsített önkorm'!D106+'kiadások egyszerűsített óvoda'!D106</f>
        <v>0</v>
      </c>
      <c r="E106" s="129">
        <f>+'kiadások egyszerűsített önkorm'!E106+'kiadások egyszerűsített óvoda'!E106</f>
        <v>0</v>
      </c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2"/>
      <c r="X106" s="22"/>
    </row>
    <row r="107" spans="1:24" ht="15">
      <c r="A107" s="12" t="s">
        <v>415</v>
      </c>
      <c r="B107" s="5" t="s">
        <v>175</v>
      </c>
      <c r="C107" s="129">
        <f>+'kiadások egyszerűsített önkorm'!C107+'kiadások egyszerűsített óvoda'!C107</f>
        <v>0</v>
      </c>
      <c r="D107" s="129">
        <f>+'kiadások egyszerűsített önkorm'!D107+'kiadások egyszerűsített óvoda'!D107</f>
        <v>0</v>
      </c>
      <c r="E107" s="129">
        <f>+'kiadások egyszerűsített önkorm'!E107+'kiadások egyszerűsített óvoda'!E107</f>
        <v>0</v>
      </c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2"/>
      <c r="X107" s="22"/>
    </row>
    <row r="108" spans="1:24" ht="15">
      <c r="A108" s="13" t="s">
        <v>379</v>
      </c>
      <c r="B108" s="7" t="s">
        <v>176</v>
      </c>
      <c r="C108" s="130">
        <f>+'kiadások egyszerűsített önkorm'!C108+'kiadások egyszerűsített óvoda'!C108</f>
        <v>0</v>
      </c>
      <c r="D108" s="130">
        <f>+'kiadások egyszerűsített önkorm'!D108+'kiadások egyszerűsített óvoda'!D108</f>
        <v>0</v>
      </c>
      <c r="E108" s="130">
        <f>+'kiadások egyszerűsített önkorm'!E108+'kiadások egyszerűsített óvoda'!E108</f>
        <v>0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2"/>
      <c r="X108" s="22"/>
    </row>
    <row r="109" spans="1:24" ht="15">
      <c r="A109" s="34" t="s">
        <v>177</v>
      </c>
      <c r="B109" s="5" t="s">
        <v>178</v>
      </c>
      <c r="C109" s="129">
        <f>+'kiadások egyszerűsített önkorm'!C109+'kiadások egyszerűsített óvoda'!C109</f>
        <v>0</v>
      </c>
      <c r="D109" s="129">
        <f>+'kiadások egyszerűsített önkorm'!D109+'kiadások egyszerűsített óvoda'!D109</f>
        <v>0</v>
      </c>
      <c r="E109" s="129">
        <f>+'kiadások egyszerűsített önkorm'!E109+'kiadások egyszerűsített óvoda'!E109</f>
        <v>0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2"/>
      <c r="X109" s="22"/>
    </row>
    <row r="110" spans="1:24" ht="15">
      <c r="A110" s="34" t="s">
        <v>179</v>
      </c>
      <c r="B110" s="5" t="s">
        <v>180</v>
      </c>
      <c r="C110" s="129">
        <f>+'kiadások egyszerűsített önkorm'!C110+'kiadások egyszerűsített óvoda'!C110</f>
        <v>0</v>
      </c>
      <c r="D110" s="129">
        <f>+'kiadások egyszerűsített önkorm'!D110+'kiadások egyszerűsített óvoda'!D110</f>
        <v>0</v>
      </c>
      <c r="E110" s="129">
        <f>+'kiadások egyszerűsített önkorm'!E110+'kiadások egyszerűsített óvoda'!E110</f>
        <v>0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2"/>
      <c r="X110" s="22"/>
    </row>
    <row r="111" spans="1:24" ht="15">
      <c r="A111" s="13" t="s">
        <v>181</v>
      </c>
      <c r="B111" s="7" t="s">
        <v>182</v>
      </c>
      <c r="C111" s="130">
        <f>+'kiadások egyszerűsített önkorm'!C111+'kiadások egyszerűsített óvoda'!C111</f>
        <v>36689314</v>
      </c>
      <c r="D111" s="130">
        <f>+'kiadások egyszerűsített önkorm'!D111+'kiadások egyszerűsített óvoda'!D111</f>
        <v>34417030</v>
      </c>
      <c r="E111" s="130">
        <f>+'kiadások egyszerűsített önkorm'!E111+'kiadások egyszerűsített óvoda'!E111</f>
        <v>34417030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2"/>
      <c r="X111" s="22"/>
    </row>
    <row r="112" spans="1:24" ht="15">
      <c r="A112" s="34" t="s">
        <v>183</v>
      </c>
      <c r="B112" s="5" t="s">
        <v>184</v>
      </c>
      <c r="C112" s="129">
        <f>+'kiadások egyszerűsített önkorm'!C112+'kiadások egyszerűsített óvoda'!C112</f>
        <v>0</v>
      </c>
      <c r="D112" s="129">
        <f>+'kiadások egyszerűsített önkorm'!D112+'kiadások egyszerűsített óvoda'!D112</f>
        <v>0</v>
      </c>
      <c r="E112" s="129">
        <f>+'kiadások egyszerűsített önkorm'!E112+'kiadások egyszerűsített óvoda'!E112</f>
        <v>0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2"/>
      <c r="X112" s="22"/>
    </row>
    <row r="113" spans="1:24" ht="15">
      <c r="A113" s="34" t="s">
        <v>185</v>
      </c>
      <c r="B113" s="5" t="s">
        <v>186</v>
      </c>
      <c r="C113" s="129">
        <f>+'kiadások egyszerűsített önkorm'!C113+'kiadások egyszerűsített óvoda'!C113</f>
        <v>0</v>
      </c>
      <c r="D113" s="129">
        <f>+'kiadások egyszerűsített önkorm'!D113+'kiadások egyszerűsített óvoda'!D113</f>
        <v>0</v>
      </c>
      <c r="E113" s="129">
        <f>+'kiadások egyszerűsített önkorm'!E113+'kiadások egyszerűsített óvoda'!E113</f>
        <v>0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2"/>
      <c r="X113" s="22"/>
    </row>
    <row r="114" spans="1:24" ht="15">
      <c r="A114" s="34" t="s">
        <v>187</v>
      </c>
      <c r="B114" s="5" t="s">
        <v>188</v>
      </c>
      <c r="C114" s="129">
        <f>+'kiadások egyszerűsített önkorm'!C114+'kiadások egyszerűsített óvoda'!C114</f>
        <v>0</v>
      </c>
      <c r="D114" s="129">
        <f>+'kiadások egyszerűsített önkorm'!D114+'kiadások egyszerűsített óvoda'!D114</f>
        <v>0</v>
      </c>
      <c r="E114" s="129">
        <f>+'kiadások egyszerűsített önkorm'!E114+'kiadások egyszerűsített óvoda'!E114</f>
        <v>0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2"/>
      <c r="X114" s="22"/>
    </row>
    <row r="115" spans="1:24" ht="15">
      <c r="A115" s="35" t="s">
        <v>380</v>
      </c>
      <c r="B115" s="36" t="s">
        <v>189</v>
      </c>
      <c r="C115" s="130">
        <f>+'kiadások egyszerűsített önkorm'!C115+'kiadások egyszerűsített óvoda'!C115</f>
        <v>36689314</v>
      </c>
      <c r="D115" s="130">
        <f>+'kiadások egyszerűsített önkorm'!D115+'kiadások egyszerűsített óvoda'!D115</f>
        <v>34417030</v>
      </c>
      <c r="E115" s="130">
        <f>+'kiadások egyszerűsített önkorm'!E115+'kiadások egyszerűsített óvoda'!E115</f>
        <v>34417030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2"/>
      <c r="X115" s="22"/>
    </row>
    <row r="116" spans="1:24" ht="15">
      <c r="A116" s="34" t="s">
        <v>190</v>
      </c>
      <c r="B116" s="5" t="s">
        <v>191</v>
      </c>
      <c r="C116" s="129">
        <f>+'kiadások egyszerűsített önkorm'!C116+'kiadások egyszerűsített óvoda'!C116</f>
        <v>0</v>
      </c>
      <c r="D116" s="129">
        <f>+'kiadások egyszerűsített önkorm'!D116+'kiadások egyszerűsített óvoda'!D116</f>
        <v>0</v>
      </c>
      <c r="E116" s="129">
        <f>+'kiadások egyszerűsített önkorm'!E116+'kiadások egyszerűsített óvoda'!E116</f>
        <v>0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2"/>
      <c r="X116" s="22"/>
    </row>
    <row r="117" spans="1:24" ht="15">
      <c r="A117" s="12" t="s">
        <v>192</v>
      </c>
      <c r="B117" s="5" t="s">
        <v>193</v>
      </c>
      <c r="C117" s="129">
        <f>+'kiadások egyszerűsített önkorm'!C117+'kiadások egyszerűsített óvoda'!C117</f>
        <v>0</v>
      </c>
      <c r="D117" s="129">
        <f>+'kiadások egyszerűsített önkorm'!D117+'kiadások egyszerűsített óvoda'!D117</f>
        <v>0</v>
      </c>
      <c r="E117" s="129">
        <f>+'kiadások egyszerűsített önkorm'!E117+'kiadások egyszerűsített óvoda'!E117</f>
        <v>0</v>
      </c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2"/>
      <c r="X117" s="22"/>
    </row>
    <row r="118" spans="1:24" ht="15">
      <c r="A118" s="34" t="s">
        <v>416</v>
      </c>
      <c r="B118" s="5" t="s">
        <v>194</v>
      </c>
      <c r="C118" s="129">
        <f>+'kiadások egyszerűsített önkorm'!C118+'kiadások egyszerűsített óvoda'!C118</f>
        <v>0</v>
      </c>
      <c r="D118" s="129">
        <f>+'kiadások egyszerűsített önkorm'!D118+'kiadások egyszerűsített óvoda'!D118</f>
        <v>0</v>
      </c>
      <c r="E118" s="129">
        <f>+'kiadások egyszerűsített önkorm'!E118+'kiadások egyszerűsített óvoda'!E118</f>
        <v>0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2"/>
      <c r="X118" s="22"/>
    </row>
    <row r="119" spans="1:24" ht="15">
      <c r="A119" s="34" t="s">
        <v>385</v>
      </c>
      <c r="B119" s="5" t="s">
        <v>195</v>
      </c>
      <c r="C119" s="129">
        <f>+'kiadások egyszerűsített önkorm'!C119+'kiadások egyszerűsített óvoda'!C119</f>
        <v>0</v>
      </c>
      <c r="D119" s="129">
        <f>+'kiadások egyszerűsített önkorm'!D119+'kiadások egyszerűsített óvoda'!D119</f>
        <v>0</v>
      </c>
      <c r="E119" s="129">
        <f>+'kiadások egyszerűsített önkorm'!E119+'kiadások egyszerűsített óvoda'!E119</f>
        <v>0</v>
      </c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2"/>
      <c r="X119" s="22"/>
    </row>
    <row r="120" spans="1:24" ht="15">
      <c r="A120" s="35" t="s">
        <v>386</v>
      </c>
      <c r="B120" s="36" t="s">
        <v>199</v>
      </c>
      <c r="C120" s="130">
        <f>+'kiadások egyszerűsített önkorm'!C120+'kiadások egyszerűsített óvoda'!C120</f>
        <v>0</v>
      </c>
      <c r="D120" s="130">
        <f>+'kiadások egyszerűsített önkorm'!D120+'kiadások egyszerűsített óvoda'!D120</f>
        <v>0</v>
      </c>
      <c r="E120" s="130">
        <f>+'kiadások egyszerűsített önkorm'!E120+'kiadások egyszerűsített óvoda'!E120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2"/>
      <c r="X120" s="22"/>
    </row>
    <row r="121" spans="1:24" ht="15">
      <c r="A121" s="12" t="s">
        <v>200</v>
      </c>
      <c r="B121" s="5" t="s">
        <v>201</v>
      </c>
      <c r="C121" s="129">
        <f>+'kiadások egyszerűsített önkorm'!C121+'kiadások egyszerűsített óvoda'!C121</f>
        <v>0</v>
      </c>
      <c r="D121" s="129">
        <f>+'kiadások egyszerűsített önkorm'!D121+'kiadások egyszerűsített óvoda'!D121</f>
        <v>0</v>
      </c>
      <c r="E121" s="129">
        <f>+'kiadások egyszerűsített önkorm'!E121+'kiadások egyszerűsített óvoda'!E121</f>
        <v>0</v>
      </c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2"/>
      <c r="X121" s="22"/>
    </row>
    <row r="122" spans="1:24" ht="15.75">
      <c r="A122" s="99" t="s">
        <v>420</v>
      </c>
      <c r="B122" s="100" t="s">
        <v>202</v>
      </c>
      <c r="C122" s="191">
        <f>+'kiadások egyszerűsített önkorm'!C122+'kiadások egyszerűsített óvoda'!C122</f>
        <v>36689314</v>
      </c>
      <c r="D122" s="191">
        <f>+'kiadások egyszerűsített önkorm'!D122+'kiadások egyszerűsített óvoda'!D122</f>
        <v>34417030</v>
      </c>
      <c r="E122" s="191">
        <f>+'kiadások egyszerűsített önkorm'!E122+'kiadások egyszerűsített óvoda'!E122</f>
        <v>34417030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2"/>
      <c r="X122" s="22"/>
    </row>
    <row r="123" spans="1:24" ht="15.75">
      <c r="A123" s="183" t="s">
        <v>456</v>
      </c>
      <c r="B123" s="184"/>
      <c r="C123" s="192">
        <f>+'kiadások egyszerűsített önkorm'!C123+'kiadások egyszerűsített óvoda'!C123</f>
        <v>268375256</v>
      </c>
      <c r="D123" s="192">
        <f>+'kiadások egyszerűsített önkorm'!D123+'kiadások egyszerűsített óvoda'!D123</f>
        <v>302777822</v>
      </c>
      <c r="E123" s="192">
        <f>+'kiadások egyszerűsített önkorm'!E123+'kiadások egyszerűsített óvoda'!E123</f>
        <v>204335421</v>
      </c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2:24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2:24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2:24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2:24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2:24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2:24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2:24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2:24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2:24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2:24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2:24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2:24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2:24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2:24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2:24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2:24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2:24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2:24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2:24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2:24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2:24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2:24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2:24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2:24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2:24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2:24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2:24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2:24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2:24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2:24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2:24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2:24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2:24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2:24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2:24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2:24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2:24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2:24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2:24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2:24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2:24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2:24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2:24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2:24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2:24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2:24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2:24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2:24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2:24" ht="1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2020-07-02T10:07:37Z</cp:lastPrinted>
  <dcterms:created xsi:type="dcterms:W3CDTF">2014-01-03T21:48:14Z</dcterms:created>
  <dcterms:modified xsi:type="dcterms:W3CDTF">2020-07-08T14:27:39Z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